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 codeName="ThisWorkbook"/>
  <bookViews>
    <workbookView xWindow="28680" yWindow="-120" windowWidth="20730" windowHeight="11760"/>
  </bookViews>
  <sheets>
    <sheet name="เก็บข้อมูลHRD" sheetId="1" r:id="rId1"/>
    <sheet name="สรุปผลHRD" sheetId="2" r:id="rId2"/>
    <sheet name="ตรวจสอบชื่อผู้ยังไม่ได้รับพัฒนา" sheetId="3" r:id="rId3"/>
  </sheets>
  <definedNames>
    <definedName name="_xlnm._FilterDatabase" localSheetId="0" hidden="1">เก็บข้อมูลHRD!$A$6:$P$57</definedName>
    <definedName name="_xlnm._FilterDatabase" localSheetId="2" hidden="1">ตรวจสอบชื่อผู้ยังไม่ได้รับพัฒนา!$A$4:$D$4</definedName>
    <definedName name="_xlnm.Print_Area" localSheetId="0">เก็บข้อมูลHRD!$A$1:$M$74</definedName>
    <definedName name="_xlnm.Print_Area" localSheetId="1">สรุปผลHRD!$A$1:$N$24</definedName>
    <definedName name="_xlnm.Print_Titles" localSheetId="0">เก็บข้อมูลHRD!$6:$6</definedName>
  </definedName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D33" i="3" l="1"/>
  <c r="D32" i="3"/>
  <c r="L2" i="2" l="1"/>
  <c r="I4" i="2"/>
  <c r="M4" i="2"/>
  <c r="F19" i="2" l="1" a="1"/>
  <c r="F19" i="2" s="1"/>
  <c r="D19" i="2" a="1"/>
  <c r="D19" i="2" s="1"/>
  <c r="D14" i="3" l="1"/>
  <c r="D15" i="3"/>
  <c r="D16" i="3"/>
  <c r="D17" i="3"/>
  <c r="D18" i="3"/>
  <c r="D19" i="3"/>
  <c r="D20" i="3"/>
  <c r="D21" i="3"/>
  <c r="D22" i="3"/>
  <c r="D23" i="3"/>
  <c r="D24" i="3"/>
  <c r="D25" i="3"/>
  <c r="D26" i="3"/>
  <c r="D27" i="3"/>
  <c r="D28" i="3"/>
  <c r="D29" i="3"/>
  <c r="D30" i="3"/>
  <c r="D31" i="3"/>
  <c r="D34" i="3"/>
  <c r="D35" i="3"/>
  <c r="D36" i="3"/>
  <c r="D37" i="3"/>
  <c r="D38" i="3"/>
  <c r="D39" i="3"/>
  <c r="D40" i="3"/>
  <c r="D41" i="3"/>
  <c r="D42" i="3"/>
  <c r="D43" i="3"/>
  <c r="D44" i="3"/>
  <c r="D45" i="3"/>
  <c r="D46" i="3"/>
  <c r="D47" i="3"/>
  <c r="D48" i="3"/>
  <c r="D49" i="3"/>
  <c r="D50" i="3"/>
  <c r="D51" i="3"/>
  <c r="D52" i="3"/>
  <c r="D53" i="3"/>
  <c r="D54" i="3"/>
  <c r="D55" i="3"/>
  <c r="D56" i="3"/>
  <c r="D57" i="3"/>
  <c r="D58" i="3"/>
  <c r="D59" i="3"/>
  <c r="D60" i="3"/>
  <c r="D61" i="3"/>
  <c r="D62" i="3"/>
  <c r="D63" i="3"/>
  <c r="D64" i="3"/>
  <c r="D65" i="3"/>
  <c r="D66" i="3"/>
  <c r="D67" i="3"/>
  <c r="D68" i="3"/>
  <c r="D69" i="3"/>
  <c r="D70" i="3"/>
  <c r="D71" i="3"/>
  <c r="D72" i="3"/>
  <c r="D73" i="3"/>
  <c r="D74" i="3"/>
  <c r="D75" i="3"/>
  <c r="D76" i="3"/>
  <c r="D77" i="3"/>
  <c r="D78" i="3"/>
  <c r="D79" i="3"/>
  <c r="D80" i="3"/>
  <c r="D81" i="3"/>
  <c r="D82" i="3"/>
  <c r="D83" i="3"/>
  <c r="D84" i="3"/>
  <c r="D85" i="3"/>
  <c r="D86" i="3"/>
  <c r="D87" i="3"/>
  <c r="D88" i="3"/>
  <c r="D89" i="3"/>
  <c r="D90" i="3"/>
  <c r="D91" i="3"/>
  <c r="D92" i="3"/>
  <c r="D93" i="3"/>
  <c r="D94" i="3"/>
  <c r="D95" i="3"/>
  <c r="D96" i="3"/>
  <c r="D97" i="3"/>
  <c r="D98" i="3"/>
  <c r="D99" i="3"/>
  <c r="D100" i="3"/>
  <c r="D101" i="3"/>
  <c r="D102" i="3"/>
  <c r="D103" i="3"/>
  <c r="D104" i="3"/>
  <c r="D105" i="3"/>
  <c r="D106" i="3"/>
  <c r="D107" i="3"/>
  <c r="D108" i="3"/>
  <c r="D109" i="3"/>
  <c r="D110" i="3"/>
  <c r="D111" i="3"/>
  <c r="D112" i="3"/>
  <c r="D113" i="3"/>
  <c r="D114" i="3"/>
  <c r="D115" i="3"/>
  <c r="D116" i="3"/>
  <c r="D117" i="3"/>
  <c r="D118" i="3"/>
  <c r="D119" i="3"/>
  <c r="D120" i="3"/>
  <c r="D121" i="3"/>
  <c r="D122" i="3"/>
  <c r="D123" i="3"/>
  <c r="D124" i="3"/>
  <c r="D125" i="3"/>
  <c r="D126" i="3"/>
  <c r="D127" i="3"/>
  <c r="D128" i="3"/>
  <c r="D129" i="3"/>
  <c r="D130" i="3"/>
  <c r="D131" i="3"/>
  <c r="D132" i="3"/>
  <c r="D133" i="3"/>
  <c r="D134" i="3"/>
  <c r="D135" i="3"/>
  <c r="D136" i="3"/>
  <c r="D137" i="3"/>
  <c r="D138" i="3"/>
  <c r="D139" i="3"/>
  <c r="D140" i="3"/>
  <c r="D141" i="3"/>
  <c r="D142" i="3"/>
  <c r="D143" i="3"/>
  <c r="D144" i="3"/>
  <c r="D145" i="3"/>
  <c r="D146" i="3"/>
  <c r="D147" i="3"/>
  <c r="D148" i="3"/>
  <c r="D149" i="3"/>
  <c r="D150" i="3"/>
  <c r="D151" i="3"/>
  <c r="D152" i="3"/>
  <c r="D153" i="3"/>
  <c r="D154" i="3"/>
  <c r="D6" i="3"/>
  <c r="D7" i="3"/>
  <c r="D8" i="3"/>
  <c r="D9" i="3"/>
  <c r="D10" i="3"/>
  <c r="D11" i="3"/>
  <c r="D12" i="3"/>
  <c r="D13" i="3"/>
  <c r="D5" i="3"/>
  <c r="M16" i="2"/>
  <c r="M15" i="2"/>
  <c r="M14" i="2"/>
  <c r="M13" i="2"/>
  <c r="M12" i="2"/>
  <c r="M11" i="2"/>
  <c r="M10" i="2"/>
  <c r="M9" i="2"/>
  <c r="M8" i="2"/>
  <c r="M7" i="2"/>
  <c r="J16" i="2"/>
  <c r="J15" i="2"/>
  <c r="J14" i="2"/>
  <c r="J13" i="2"/>
  <c r="J12" i="2"/>
  <c r="J11" i="2"/>
  <c r="J7" i="2"/>
  <c r="J9" i="2"/>
  <c r="J8" i="2"/>
  <c r="F24" i="2" a="1"/>
  <c r="F24" i="2" s="1"/>
  <c r="D24" i="2" a="1"/>
  <c r="D24" i="2" s="1"/>
  <c r="D22" i="2" a="1"/>
  <c r="D22" i="2" s="1"/>
  <c r="F22" i="2" s="1" a="1"/>
  <c r="F18" i="2" a="1"/>
  <c r="F18" i="2" s="1"/>
  <c r="D18" i="2"/>
  <c r="F13" i="2" a="1"/>
  <c r="F13" i="2" s="1"/>
  <c r="F14" i="2" a="1"/>
  <c r="F14" i="2" s="1"/>
  <c r="D14" i="2" a="1"/>
  <c r="D14" i="2" s="1"/>
  <c r="D13" i="2" a="1"/>
  <c r="D13" i="2" s="1"/>
  <c r="F9" i="2" a="1"/>
  <c r="F9" i="2" s="1"/>
  <c r="F10" i="2" s="1" a="1"/>
  <c r="F8" i="2" a="1"/>
  <c r="F8" i="2" s="1"/>
  <c r="D9" i="2" a="1"/>
  <c r="D9" i="2" s="1"/>
  <c r="D10" i="2" s="1" a="1"/>
  <c r="D8" i="2" a="1"/>
  <c r="D8" i="2" s="1"/>
  <c r="J10" i="2" a="1"/>
  <c r="J10" i="2" s="1"/>
  <c r="F4" i="2"/>
  <c r="D4" i="2"/>
  <c r="F22" i="2" l="1"/>
  <c r="D10" i="2"/>
  <c r="F10" i="2"/>
  <c r="F20" i="2"/>
  <c r="D20" i="2"/>
  <c r="D2" i="2"/>
  <c r="D15" i="2" l="1"/>
  <c r="F15" i="2"/>
  <c r="M17" i="2" l="1"/>
  <c r="J17" i="2"/>
</calcChain>
</file>

<file path=xl/sharedStrings.xml><?xml version="1.0" encoding="utf-8"?>
<sst xmlns="http://schemas.openxmlformats.org/spreadsheetml/2006/main" count="655" uniqueCount="169">
  <si>
    <t>ที่</t>
  </si>
  <si>
    <t>ตำแหน่ง/ ระดับ</t>
  </si>
  <si>
    <t>หน่วยงานที่จัด</t>
  </si>
  <si>
    <t>ประเภท</t>
  </si>
  <si>
    <t>ความสอดคล้องตามความรู้/ทักษะ/คุณลักษณะที่กำหนด</t>
  </si>
  <si>
    <t>วิธีการพัฒนา</t>
  </si>
  <si>
    <t>รอบการประเมิน</t>
  </si>
  <si>
    <t>ชื่อหน่วยงาน</t>
  </si>
  <si>
    <t>จำนวนครั้งที่ขรก.ได้รับการพัฒนา (ครั้ง)</t>
  </si>
  <si>
    <t>จำนวนขรก.ที่ได้รับการพัฒนา (คน)</t>
  </si>
  <si>
    <t>จำนวนครั้งที่พรก.ได้รับการพัฒนา (ครั้ง)</t>
  </si>
  <si>
    <t>จำนวนพรก.ที่ได้รับการพัฒนา (คน)</t>
  </si>
  <si>
    <t>รวมทั้งปีงบประมาณ</t>
  </si>
  <si>
    <t>รอบการประเมินที่ 1</t>
  </si>
  <si>
    <t>รอบการประเมินที่ 2</t>
  </si>
  <si>
    <t>1)ความรู้/ทักษะเฉพาะทางในสายงาน</t>
  </si>
  <si>
    <t>2)ภาษา</t>
  </si>
  <si>
    <t>3)ภาวะผู้นำ/คุณธรรม/จริยธรรม</t>
  </si>
  <si>
    <t>4)จิตอาสา/บริการ</t>
  </si>
  <si>
    <t>5)ความรับผิดชอบ/ซื่อสัตย์สุจริต</t>
  </si>
  <si>
    <t>6)ทำงานเป็นทีม</t>
  </si>
  <si>
    <t>9)การใช้เทคโนโลยี</t>
  </si>
  <si>
    <t>10)ทักษะการคิด</t>
  </si>
  <si>
    <t>4)ชุมชนนักปฏิบัติ(CoP)</t>
  </si>
  <si>
    <t>7)คิดค้น/พัฒนาและประยุกต์ใช้นวัตกรรมใหม่ๆ</t>
  </si>
  <si>
    <t>8)กฎหมาย/กฎระเบียบในการปฏิบัติงาน</t>
  </si>
  <si>
    <t>5)สอนงาน</t>
  </si>
  <si>
    <t>6)มอบหมายงาน</t>
  </si>
  <si>
    <t>7)ดูงานนอกสถานที่</t>
  </si>
  <si>
    <t>8)หมุนเวียนงาน</t>
  </si>
  <si>
    <t>9)เรียนรู้ด้วยตนเอง</t>
  </si>
  <si>
    <t>10)อื่นๆ</t>
  </si>
  <si>
    <t>สรุปขอบเขตการพัฒนาความรู้/ทักษะ/คุณลักษณะ (ครั้ง)</t>
  </si>
  <si>
    <t>สรุปวิธีการพัฒนา (ครั้ง)</t>
  </si>
  <si>
    <t>ผลการพัฒนาบุคลากร รอบการประเมินที่ 1</t>
  </si>
  <si>
    <t>ผลการพัฒนาบุคลากร รอบการประเมินที่ 2</t>
  </si>
  <si>
    <t>ผลการพัฒนาบุคลากร ทั้งปีงบประมาณ</t>
  </si>
  <si>
    <t>ร้อยละของบุคลากรที่สามารถนำความรู้ไปใช้ประโยชน์</t>
  </si>
  <si>
    <t>จำนวนบุคลากรที่สามารถนำความรู้ไปใช้ประโยชน์ (คน)</t>
  </si>
  <si>
    <t>ผลการนำความรู้ไปใช้ประโยชน์ ทั้งปีงบประมาณ</t>
  </si>
  <si>
    <t>2)อบรมกับหน่วยงานในกรมฯ</t>
  </si>
  <si>
    <t>ค่าใช้จ่ายในการพัฒนาบุคลากร ทั้งปีงบประมาณ</t>
  </si>
  <si>
    <t>ค่าใช้จ่ายรวมทั้งหน่วยงาน (บาท)</t>
  </si>
  <si>
    <t>ช่วงเวลา (วันที่)</t>
  </si>
  <si>
    <t>จำนวนชั่วโมง</t>
  </si>
  <si>
    <t>วันที่ส่งรายงาน</t>
  </si>
  <si>
    <t>จำนวนข้าราชการ
ทั้งหมดในหน่วยงาน (คน)</t>
  </si>
  <si>
    <t>ปีงบประมาณ (พ.ศ.)</t>
  </si>
  <si>
    <t>1)อบรมกับหน่วยงานนอกกรมฯ</t>
  </si>
  <si>
    <t>3)e-Learning</t>
  </si>
  <si>
    <t>รายงานผลการนำไปใช้ประโยชน์</t>
  </si>
  <si>
    <t>ข้าราชการ</t>
  </si>
  <si>
    <t>รวม (ครั้ง)</t>
  </si>
  <si>
    <t>จำนวนพนักงานราชการทั้งหมดในหน่วยงาน (คน)</t>
  </si>
  <si>
    <t xml:space="preserve">ชื่อหน่วยงาน   </t>
  </si>
  <si>
    <t>กอ</t>
  </si>
  <si>
    <t>ลำดับ</t>
  </si>
  <si>
    <t xml:space="preserve"> </t>
  </si>
  <si>
    <t>ค่าใช้จ่ายเฉลี่ย/คน (เฉพาะหลักสูตรที่มีค่าธรรมเนียม)</t>
  </si>
  <si>
    <r>
      <t>จำนวน</t>
    </r>
    <r>
      <rPr>
        <b/>
        <u/>
        <sz val="12"/>
        <color theme="1"/>
        <rFont val="TH SarabunPSK"/>
        <family val="2"/>
      </rPr>
      <t>ข้าราชการ</t>
    </r>
    <r>
      <rPr>
        <b/>
        <sz val="12"/>
        <color theme="1"/>
        <rFont val="TH SarabunPSK"/>
        <family val="2"/>
      </rPr>
      <t>ทั้งหมด
ในหน่วยงาน (คน)</t>
    </r>
  </si>
  <si>
    <r>
      <t>จำนวน</t>
    </r>
    <r>
      <rPr>
        <b/>
        <u/>
        <sz val="11.3"/>
        <color theme="1"/>
        <rFont val="TH SarabunPSK"/>
        <family val="2"/>
      </rPr>
      <t>พนักงานราชการ</t>
    </r>
    <r>
      <rPr>
        <b/>
        <sz val="11.3"/>
        <color theme="1"/>
        <rFont val="TH SarabunPSK"/>
        <family val="2"/>
      </rPr>
      <t>ทั้งหมด
ในหน่วยงาน (คน)</t>
    </r>
  </si>
  <si>
    <t>หมายเหตุ  นำส่งกองการเจ้าหน้าที่เป็นไฟล์เท่านั้น</t>
  </si>
  <si>
    <r>
      <t>คำนำหน้าชื่อ (</t>
    </r>
    <r>
      <rPr>
        <b/>
        <sz val="17"/>
        <color rgb="FFFF0000"/>
        <rFont val="TH SarabunPSK"/>
        <family val="2"/>
      </rPr>
      <t>ไม่ใช้ตัวย่อ</t>
    </r>
    <r>
      <rPr>
        <b/>
        <sz val="17"/>
        <color theme="1"/>
        <rFont val="TH SarabunPSK"/>
        <family val="2"/>
      </rPr>
      <t xml:space="preserve">)/
ชื่อ-สกุล </t>
    </r>
  </si>
  <si>
    <r>
      <t>คำนำหน้าชื่อ (</t>
    </r>
    <r>
      <rPr>
        <b/>
        <sz val="12"/>
        <color rgb="FFFF0000"/>
        <rFont val="TH SarabunPSK"/>
        <family val="2"/>
      </rPr>
      <t>ไม่ใช้ตัวย่อ</t>
    </r>
    <r>
      <rPr>
        <b/>
        <sz val="12"/>
        <color theme="1"/>
        <rFont val="TH SarabunPSK"/>
        <family val="2"/>
      </rPr>
      <t xml:space="preserve">)/
ชื่อ-สกุล </t>
    </r>
  </si>
  <si>
    <t>โปรแกรมตรวจสอบรายชื่อผู้ที่ยังไม่ได้รับการพัฒนา (หากต้องการ)</t>
  </si>
  <si>
    <t>สถานะการได้รับการพัฒนา
ตั้งแต่ต้นปีงบประมาณ - ปัจจุบัน</t>
  </si>
  <si>
    <t>นายสัตวแพทย์ปฏิบัติการ</t>
  </si>
  <si>
    <t>พนักงานราชการ</t>
  </si>
  <si>
    <r>
      <t xml:space="preserve">                                   </t>
    </r>
    <r>
      <rPr>
        <b/>
        <u/>
        <sz val="12"/>
        <color theme="1"/>
        <rFont val="TH SarabunPSK"/>
        <family val="2"/>
      </rPr>
      <t>เป้าหมายการพัฒนาบุคลากรกรมปศุสัตว์
ตัวชี้วัด:</t>
    </r>
    <r>
      <rPr>
        <sz val="12"/>
        <color theme="1"/>
        <rFont val="TH SarabunPSK"/>
        <family val="2"/>
      </rPr>
      <t xml:space="preserve"> ร้อยละของบุคลากรในหน่วยงาน (ข้าราชการและพนักงานราชการ) ที่ได้รับการพัฒนาความรู้ ทักษะ และสมรรถนะที่จำเป็นต่อการปฏิบัติงาน ไม่น้อยกว่า 1 ครั้งต่อปี
</t>
    </r>
    <r>
      <rPr>
        <b/>
        <u/>
        <sz val="12"/>
        <color theme="1"/>
        <rFont val="TH SarabunPSK"/>
        <family val="2"/>
      </rPr>
      <t>ค่าเป้าหมาย:</t>
    </r>
    <r>
      <rPr>
        <sz val="12"/>
        <color theme="1"/>
        <rFont val="TH SarabunPSK"/>
        <family val="2"/>
      </rPr>
      <t xml:space="preserve">       ปีงบประมาณ พ.ศ. 2561 ค่าเป้าหมาย ร้อยละ 60
                       ปีงบประมาณ พ.ศ. 2562 ค่าเป้าหมาย ร้อยละ 70
                       ปีงบประมาณ พ.ศ. 2563 ค่าเป้าหมาย ร้อยละ 80
                       ปีงบประมาณ พ.ศ. 2564 ค่าเป้าหมาย ร้อยละ 90
                       ปีงบประมาณ พ.ศ. 2565 ค่าเป้าหมาย ร้อยละ 100</t>
    </r>
  </si>
  <si>
    <t>ระบุชื่อเรื่อง/หลักสูตรที่พัฒนา</t>
  </si>
  <si>
    <r>
      <rPr>
        <b/>
        <u/>
        <sz val="16"/>
        <color theme="1"/>
        <rFont val="TH SarabunPSK"/>
        <family val="2"/>
      </rPr>
      <t>หมายเหตุ</t>
    </r>
    <r>
      <rPr>
        <sz val="16"/>
        <color theme="1"/>
        <rFont val="TH SarabunPSK"/>
        <family val="2"/>
      </rPr>
      <t xml:space="preserve">  
1. การป้อนรายชื่อบุคลากรคนเดียวกันจะต้องเหมือนกันทุกประการ ทั้งตัวสะกด ช่องว่างระหว่างชื่อ-นามสกุล หรือช่องว่างหลังนามสกุล
</t>
    </r>
    <r>
      <rPr>
        <i/>
        <sz val="16"/>
        <color theme="1"/>
        <rFont val="TH SarabunPSK"/>
        <family val="2"/>
      </rPr>
      <t>ตัวอย่างที่1</t>
    </r>
    <r>
      <rPr>
        <sz val="16"/>
        <color theme="1"/>
        <rFont val="TH SarabunPSK"/>
        <family val="2"/>
      </rPr>
      <t xml:space="preserve"> Sheetแรกป้อนชื่อ "นางสาวซื่อสัตย์ อดทน" แต่Sheetที่สอง ป้อนชื่อ "นางสาวซื่อสัตย์   อดทน" (มีช่องว่างระหว่างชื่อ-สกุลมากกว่า 1 ช่อง) ระบบจะคำนวณว่าเป็น 2 คน
</t>
    </r>
    <r>
      <rPr>
        <i/>
        <sz val="16"/>
        <color theme="1"/>
        <rFont val="TH SarabunPSK"/>
        <family val="2"/>
      </rPr>
      <t>ตัวอย่างที่2</t>
    </r>
    <r>
      <rPr>
        <sz val="16"/>
        <color theme="1"/>
        <rFont val="TH SarabunPSK"/>
        <family val="2"/>
      </rPr>
      <t xml:space="preserve"> Sheetแรกป้อนชื่อ "นางสาวซื่อสัตย์ อดทน" แต่Sheetที่สอง ป้อนชื่อ "นางสาวซื่อสัตย์ อดทน</t>
    </r>
    <r>
      <rPr>
        <u/>
        <sz val="16"/>
        <color rgb="FFFF0000"/>
        <rFont val="TH SarabunPSK"/>
        <family val="2"/>
      </rPr>
      <t xml:space="preserve">   </t>
    </r>
    <r>
      <rPr>
        <sz val="16"/>
        <color theme="1"/>
        <rFont val="TH SarabunPSK"/>
        <family val="2"/>
      </rPr>
      <t>" (มีช่องว่างแฝงหลังนามสกุล) ระบบจะคำนวณว่าเป็น 2 คน
2. โปรแกรมจะคำนวณสถานะการพัฒนาตั้งแต่เริ่มปีงบประมาณจนถึงปัจจุบัน โดยไม่แยกรอบการประเมิน
3. สามารถเพิ่ม-ลด ปรับเปลี่ยนรายชื่อบุคลากรได้
4. Sheetนี้ไม่ต้องนำส่งกองการเจ้าหน้าที่</t>
    </r>
  </si>
  <si>
    <t>ค่าธรรมเนียมหลักสูตร (ถ้ามี) (บาท)</t>
  </si>
  <si>
    <r>
      <rPr>
        <b/>
        <sz val="22"/>
        <rFont val="TH SarabunPSK"/>
        <family val="2"/>
      </rPr>
      <t xml:space="preserve">                      </t>
    </r>
    <r>
      <rPr>
        <b/>
        <i/>
        <u/>
        <sz val="22"/>
        <rFont val="JasmineUPC"/>
        <family val="1"/>
      </rPr>
      <t>โปรแกรม</t>
    </r>
    <r>
      <rPr>
        <b/>
        <i/>
        <u/>
        <sz val="36"/>
        <color theme="4"/>
        <rFont val="JasmineUPC"/>
        <family val="1"/>
      </rPr>
      <t>สรุปผล</t>
    </r>
    <r>
      <rPr>
        <b/>
        <i/>
        <u/>
        <sz val="22"/>
        <rFont val="JasmineUPC"/>
        <family val="1"/>
      </rPr>
      <t>การพัฒนาบุคลากรกรมปศุสัตว์รายหน่วยงาน</t>
    </r>
  </si>
  <si>
    <r>
      <t xml:space="preserve">  </t>
    </r>
    <r>
      <rPr>
        <b/>
        <i/>
        <sz val="18"/>
        <rFont val="JasmineUPC"/>
        <family val="1"/>
      </rPr>
      <t xml:space="preserve">  </t>
    </r>
    <r>
      <rPr>
        <b/>
        <i/>
        <u/>
        <sz val="18"/>
        <rFont val="JasmineUPC"/>
        <family val="1"/>
      </rPr>
      <t>แบบฟอร์มเก็บข้อมูล</t>
    </r>
    <r>
      <rPr>
        <b/>
        <i/>
        <u/>
        <sz val="28"/>
        <color theme="4"/>
        <rFont val="JasmineUPC"/>
        <family val="1"/>
      </rPr>
      <t>ผล</t>
    </r>
    <r>
      <rPr>
        <b/>
        <i/>
        <u/>
        <sz val="18"/>
        <rFont val="JasmineUPC"/>
        <family val="1"/>
      </rPr>
      <t>การพัฒนาบุคลากรกรมปศุสัตว์รายหน่วยงาน</t>
    </r>
  </si>
  <si>
    <r>
      <rPr>
        <b/>
        <u/>
        <sz val="16"/>
        <color theme="1"/>
        <rFont val="TH SarabunPSK"/>
        <family val="2"/>
      </rPr>
      <t>คำชี้แจง</t>
    </r>
    <r>
      <rPr>
        <sz val="16"/>
        <color theme="1"/>
        <rFont val="TH SarabunPSK"/>
        <family val="2"/>
      </rPr>
      <t xml:space="preserve">  ให้ท่านป้อนรายชื่อบุคลากรทุกคนในหน่วยงาน (ยกเว้นลูกจ้าง)  ลงในช่อง "คำนำหน้าชื่อ (ไม่ใช้ตัวย่อ)/ชื่อ-สกุล" ระบบจะทำการตรวจสอบรายชื่อที่ท่านป้อนกับSheet</t>
    </r>
    <r>
      <rPr>
        <sz val="16"/>
        <rFont val="TH SarabunPSK"/>
        <family val="2"/>
      </rPr>
      <t xml:space="preserve"> "เก็บข้อมูลHRD"</t>
    </r>
    <r>
      <rPr>
        <sz val="16"/>
        <color theme="7"/>
        <rFont val="TH SarabunPSK"/>
        <family val="2"/>
      </rPr>
      <t xml:space="preserve"> </t>
    </r>
    <r>
      <rPr>
        <sz val="16"/>
        <color theme="1"/>
        <rFont val="TH SarabunPSK"/>
        <family val="2"/>
      </rPr>
      <t xml:space="preserve">หากรายชื่อใดเคยได้รับการพัฒนาแล้วอย่างน้อย 1 ครั้งในช่วงที่ผ่านมา ระบบจะแสดงผลว่า </t>
    </r>
    <r>
      <rPr>
        <sz val="16"/>
        <color rgb="FF00B050"/>
        <rFont val="TH SarabunPSK"/>
        <family val="2"/>
      </rPr>
      <t xml:space="preserve">"ได้รับการพัฒนาแล้ว" </t>
    </r>
    <r>
      <rPr>
        <sz val="16"/>
        <rFont val="TH SarabunPSK"/>
        <family val="2"/>
      </rPr>
      <t>หากรายชื่อใดไม่เคยได้รับการพัฒนาเลย ระบบจะแสดงผลว่า</t>
    </r>
    <r>
      <rPr>
        <sz val="16"/>
        <color rgb="FF00B050"/>
        <rFont val="TH SarabunPSK"/>
        <family val="2"/>
      </rPr>
      <t xml:space="preserve"> </t>
    </r>
    <r>
      <rPr>
        <sz val="16"/>
        <color rgb="FFFF0000"/>
        <rFont val="TH SarabunPSK"/>
        <family val="2"/>
      </rPr>
      <t>"ยังไม่ได้รับการพัฒนา"</t>
    </r>
  </si>
  <si>
    <t>ผู้บันทึกข้อมูล</t>
  </si>
  <si>
    <t>ร้อยละของขรก.ที่ได้รับการพัฒนาไม่น้อยกว่า 1 ครั้ง/ปี</t>
  </si>
  <si>
    <t>ร้อยละของพรก.ที่ได้รับการพัฒนาไม่น้อยกว่า 1 ครั้ง/ปี</t>
  </si>
  <si>
    <t>นายสืบชาติ  สัจจวาทิต</t>
  </si>
  <si>
    <t>นางสาวอังคณา  ขันทะบุตร</t>
  </si>
  <si>
    <t>นายดิสภรณ์  อรรถาเวช</t>
  </si>
  <si>
    <t>นางสาวพรทิพย์  วิสุทธิคุณาธาร</t>
  </si>
  <si>
    <t>นางสาวรอยพิมพ์  มะพงษ์เพ็ง</t>
  </si>
  <si>
    <t>นายประสิทธิ์  วานิชสวัสดิ์วิชัย</t>
  </si>
  <si>
    <t>นางสาวสุวรรณี  ตันรัตนวงศ์</t>
  </si>
  <si>
    <t>นางสาวโยธกานต์  สิงห์วงศ์</t>
  </si>
  <si>
    <t>นางนงลักษณ์  แสงแก้ว</t>
  </si>
  <si>
    <t>นางสาววิลาวรรณ  บุตรกูล</t>
  </si>
  <si>
    <t>นายชัยณรงค์  กุลฉิม</t>
  </si>
  <si>
    <t>นางสาวดารณี  นาคโอภาส</t>
  </si>
  <si>
    <t>นางสุดาดวง  ยุทธวงค์</t>
  </si>
  <si>
    <t>นางพรพิมล  ศรีใจ</t>
  </si>
  <si>
    <t>นายประนอม  ยุทธวงค์</t>
  </si>
  <si>
    <t>นางสาวเปี่ยมภัธรภิรมย์ เพ็ญสุวรรณ</t>
  </si>
  <si>
    <t>นางสาวพนาสวรรค์  จีระมาด</t>
  </si>
  <si>
    <t>นางสาวจงลักษณ์  ฤทธิ์เทพ</t>
  </si>
  <si>
    <t>นายทองโนช  รัตนพรม</t>
  </si>
  <si>
    <t>นายกันตพงษ์  ศรีแสง</t>
  </si>
  <si>
    <t>นางสาวชาลิสา  จำปาทอง</t>
  </si>
  <si>
    <t>นางสาวจิดาภา แก้วการไถ</t>
  </si>
  <si>
    <t>นางสาวปพิชญา  มากล้น</t>
  </si>
  <si>
    <t>นางสาวศลิษา  พูลศรี</t>
  </si>
  <si>
    <t>นางวิภาภรณ์  สัจจวาทิต</t>
  </si>
  <si>
    <t>นางสาวสงกรานต์  วงค์เถื่อน</t>
  </si>
  <si>
    <t>นายนคเณศวร  เณรบำรุง</t>
  </si>
  <si>
    <t>นางสาวอัมพาพันธ์  มากทรัพย์</t>
  </si>
  <si>
    <t>นางสาวกัญญา  ทาสีธง</t>
  </si>
  <si>
    <t>นางสาวปิยรัตน์  ชิ้นประเสริฐพงศ์</t>
  </si>
  <si>
    <t>นางภุมรัตน์ กุลฉิม</t>
  </si>
  <si>
    <t>นางสาวสุณีย์  แก้วปัญญาศารัศม์</t>
  </si>
  <si>
    <t>นายสหกร  เตียวตระกูล</t>
  </si>
  <si>
    <t>นายอนนท์  สำลีดี</t>
  </si>
  <si>
    <t>นายอรัญ  พรมสงค์</t>
  </si>
  <si>
    <t>นางสาวนันทินุช  ถนอมรัตน์</t>
  </si>
  <si>
    <t>นางสาวน้ำฝน  รัตนพรม</t>
  </si>
  <si>
    <t>นางสาวทองพูน  ฤทธิ์สานต์</t>
  </si>
  <si>
    <t>นายสัมพันธ์  บุญทั่ง</t>
  </si>
  <si>
    <t>นายชัชวาลย์  การสมชล</t>
  </si>
  <si>
    <t>นายธัญชนิต  โคกทอง</t>
  </si>
  <si>
    <t>นางสาวรุ่งนภา  พันธุ์ดี</t>
  </si>
  <si>
    <t>นางสาวภัทรศยา  ดอนทิพย์ไพร</t>
  </si>
  <si>
    <t>นางสุภาภรณ์  คงลำใย</t>
  </si>
  <si>
    <t>นางสาวสุริศา  ศรีเกษตร</t>
  </si>
  <si>
    <t>นางสาวภัชรา  สุขเกษม</t>
  </si>
  <si>
    <t>นายจิรวัฒน์  เกษประสิทธิ์</t>
  </si>
  <si>
    <t>นายธีรวุฒิ  คำสีสังข์</t>
  </si>
  <si>
    <t>นายสัตวแพทย์ชำนาญการพิเศษ</t>
  </si>
  <si>
    <t>นายสัตวแพทย์ชำนาญการ</t>
  </si>
  <si>
    <t>นักวิทยาศาสตร์การแพทย์ชำนาญการพิเศษ</t>
  </si>
  <si>
    <t>นักวิทยาศาสตร์การแพทย์ชำนาญการ</t>
  </si>
  <si>
    <t>นักวิทยาศาสตร์การแพทย์ปฏิบัติการ</t>
  </si>
  <si>
    <t>เจ้าพนักงานธุรการชำนาญงาน</t>
  </si>
  <si>
    <t>ช่างไฟฟ้า</t>
  </si>
  <si>
    <t>นักวิทยาศาสตร์</t>
  </si>
  <si>
    <t>นักวิทยาศาสตร์การแพทย์</t>
  </si>
  <si>
    <t>นักวิชาการสัตวบาล</t>
  </si>
  <si>
    <t>นักจัดการงานทั่วไป</t>
  </si>
  <si>
    <t>นักวิชาการสิ่งแวดล้อม</t>
  </si>
  <si>
    <t>เจ้าพนักงานสัตวบาล</t>
  </si>
  <si>
    <t>นายช่างเทคนิค</t>
  </si>
  <si>
    <t>พนักงานห้องปฏิบัติการ</t>
  </si>
  <si>
    <t>เจ้าหน้าที่ห้องทดลอง</t>
  </si>
  <si>
    <t>พนักงานประจำห้องทดลอง</t>
  </si>
  <si>
    <t>พนักงานผู้ช่วยสัตวบาล</t>
  </si>
  <si>
    <t>พนักงานผู้ช่วยปศุสัตว์</t>
  </si>
  <si>
    <t>สำนักงาน กพ.</t>
  </si>
  <si>
    <t>ศูนย์วิจัยและพัฒนาการสัตวแพทย์ภาคเหนือตอนล่าง</t>
  </si>
  <si>
    <t>นางสุดาดวง ยุทธวงค์</t>
  </si>
  <si>
    <t>นายสิทธิรัญ  คุ้มญาติ</t>
  </si>
  <si>
    <t>มี</t>
  </si>
  <si>
    <t>นายนฤพล  พร้อมขุนทด</t>
  </si>
  <si>
    <t>นายสัตวแพทย์เชี่ยวชาญ</t>
  </si>
  <si>
    <t>เรียนรู้ด้วยตัวเอง</t>
  </si>
  <si>
    <t>นายปัถย์  หมีอินทร์</t>
  </si>
  <si>
    <t>นางสาวอิทธิยา  หนูเนตร</t>
  </si>
  <si>
    <t>ต.ค.63-มี.ค.64</t>
  </si>
  <si>
    <t>นายนันทพันธ์  เจริญผลคูณ</t>
  </si>
  <si>
    <t>นางสาวกมลทิพย์  เสนาชัย</t>
  </si>
  <si>
    <t>นางสาววิลาวรรณ  บุญจันทร์</t>
  </si>
  <si>
    <t>นายนันทพันธ์   เจริญผลคูณ</t>
  </si>
  <si>
    <t>นางสาววราพร  ตั่นแก้ว</t>
  </si>
  <si>
    <t>A constitution for living : Buddhist principles for a fruitful and harmonious life</t>
  </si>
  <si>
    <t>ทักษะการคิด</t>
  </si>
  <si>
    <t>เรียนรู้ด้วยตนเอง</t>
  </si>
  <si>
    <t>คุณธรรมสำหรับข้าราชการ</t>
  </si>
  <si>
    <t>ภาวะผู้นำ/คุณธรรม/จริยธรรม</t>
  </si>
  <si>
    <t>e-Learning</t>
  </si>
  <si>
    <t>วินัยและจรรยาข้าราชการ</t>
  </si>
  <si>
    <t>การจัดลำดับความสำคัญ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</si>
</sst>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3" formatCode="_-* #,##0.00_-;\-* #,##0.00_-;_-* &quot;-&quot;??_-;_-@_-"/>
    <numFmt numFmtId="187" formatCode="[$-1870000]d/m/yy;@"/>
    <numFmt numFmtId="188" formatCode="[$-187041E]d\ mmm\ yy;@"/>
    <numFmt numFmtId="189" formatCode="#,##0_ ;\-#,##0\ "/>
    <numFmt numFmtId="190" formatCode="#,##0.00_ ;\-#,##0.00\ "/>
    <numFmt numFmtId="191" formatCode="&quot;฿&quot;#,##0.00"/>
  </numFmts>
  <fonts count="57" x14ac:knownFonts="1">
    <font>
      <sz val="11"/>
      <color theme="1"/>
      <name val="Tahoma"/>
      <family val="2"/>
      <charset val="222"/>
      <scheme val="minor"/>
    </font>
    <font>
      <sz val="11"/>
      <color theme="1"/>
      <name val="TH SarabunPSK"/>
      <family val="2"/>
    </font>
    <font>
      <b/>
      <sz val="11"/>
      <color theme="1"/>
      <name val="TH SarabunPSK"/>
      <family val="2"/>
    </font>
    <font>
      <b/>
      <sz val="16"/>
      <color theme="1"/>
      <name val="TH SarabunPSK"/>
      <family val="2"/>
    </font>
    <font>
      <b/>
      <sz val="14"/>
      <color theme="1"/>
      <name val="TH SarabunPSK"/>
      <family val="2"/>
    </font>
    <font>
      <sz val="14"/>
      <color theme="1"/>
      <name val="TH SarabunPSK"/>
      <family val="2"/>
    </font>
    <font>
      <sz val="16"/>
      <color theme="1"/>
      <name val="TH SarabunPSK"/>
      <family val="2"/>
    </font>
    <font>
      <sz val="13"/>
      <color theme="1"/>
      <name val="TH SarabunPSK"/>
      <family val="2"/>
    </font>
    <font>
      <b/>
      <u/>
      <sz val="18"/>
      <color theme="1"/>
      <name val="TH SarabunPSK"/>
      <family val="2"/>
    </font>
    <font>
      <b/>
      <sz val="16"/>
      <color rgb="FFFF0000"/>
      <name val="TH SarabunPSK"/>
      <family val="2"/>
    </font>
    <font>
      <b/>
      <sz val="18"/>
      <color theme="1"/>
      <name val="TH SarabunPSK"/>
      <family val="2"/>
    </font>
    <font>
      <sz val="8"/>
      <name val="Tahoma"/>
      <family val="2"/>
      <charset val="222"/>
      <scheme val="minor"/>
    </font>
    <font>
      <b/>
      <sz val="14"/>
      <color theme="1"/>
      <name val="TH SarabunPSK"/>
      <family val="2"/>
      <charset val="222"/>
    </font>
    <font>
      <sz val="14"/>
      <color theme="1"/>
      <name val="TH SarabunPSK"/>
      <family val="2"/>
      <charset val="222"/>
    </font>
    <font>
      <sz val="14"/>
      <color rgb="FFFF0000"/>
      <name val="TH SarabunPSK"/>
      <family val="2"/>
      <charset val="222"/>
    </font>
    <font>
      <sz val="11"/>
      <color theme="1"/>
      <name val="Tahoma"/>
      <family val="2"/>
      <charset val="222"/>
      <scheme val="minor"/>
    </font>
    <font>
      <sz val="15"/>
      <color theme="1"/>
      <name val="TH SarabunPSK"/>
      <family val="2"/>
    </font>
    <font>
      <b/>
      <sz val="16"/>
      <name val="TH SarabunPSK"/>
      <family val="2"/>
    </font>
    <font>
      <b/>
      <u/>
      <sz val="18"/>
      <color rgb="FFFF0000"/>
      <name val="TH SarabunPSK"/>
      <family val="2"/>
    </font>
    <font>
      <sz val="16"/>
      <name val="TH SarabunPSK"/>
      <family val="2"/>
    </font>
    <font>
      <sz val="14"/>
      <color rgb="FFFF0000"/>
      <name val="TH SarabunPSK"/>
      <family val="2"/>
    </font>
    <font>
      <sz val="14"/>
      <name val="TH SarabunPSK"/>
      <family val="2"/>
      <charset val="222"/>
    </font>
    <font>
      <b/>
      <sz val="15"/>
      <color theme="1"/>
      <name val="TH SarabunPSK"/>
      <family val="2"/>
    </font>
    <font>
      <b/>
      <sz val="9"/>
      <color theme="1"/>
      <name val="TH SarabunPSK"/>
      <family val="2"/>
    </font>
    <font>
      <sz val="17"/>
      <color theme="1"/>
      <name val="TH SarabunPSK"/>
      <family val="2"/>
    </font>
    <font>
      <b/>
      <sz val="17"/>
      <color theme="1"/>
      <name val="TH SarabunPSK"/>
      <family val="2"/>
    </font>
    <font>
      <b/>
      <sz val="12"/>
      <color theme="1"/>
      <name val="TH SarabunPSK"/>
      <family val="2"/>
    </font>
    <font>
      <sz val="14"/>
      <name val="TH SarabunPSK"/>
      <family val="2"/>
    </font>
    <font>
      <b/>
      <sz val="22"/>
      <name val="TH SarabunPSK"/>
      <family val="2"/>
    </font>
    <font>
      <b/>
      <u/>
      <sz val="12"/>
      <color theme="1"/>
      <name val="TH SarabunPSK"/>
      <family val="2"/>
    </font>
    <font>
      <b/>
      <sz val="11.3"/>
      <color theme="1"/>
      <name val="TH SarabunPSK"/>
      <family val="2"/>
    </font>
    <font>
      <b/>
      <u/>
      <sz val="11.3"/>
      <color theme="1"/>
      <name val="TH SarabunPSK"/>
      <family val="2"/>
    </font>
    <font>
      <b/>
      <sz val="17"/>
      <color rgb="FFFF0000"/>
      <name val="TH SarabunPSK"/>
      <family val="2"/>
    </font>
    <font>
      <b/>
      <sz val="12"/>
      <color rgb="FFFF0000"/>
      <name val="TH SarabunPSK"/>
      <family val="2"/>
    </font>
    <font>
      <b/>
      <u/>
      <sz val="16"/>
      <color theme="1"/>
      <name val="TH SarabunPSK"/>
      <family val="2"/>
    </font>
    <font>
      <sz val="16"/>
      <color rgb="FF00B050"/>
      <name val="TH SarabunPSK"/>
      <family val="2"/>
    </font>
    <font>
      <sz val="16"/>
      <color rgb="FFFF0000"/>
      <name val="TH SarabunPSK"/>
      <family val="2"/>
    </font>
    <font>
      <i/>
      <sz val="16"/>
      <color theme="1"/>
      <name val="TH SarabunPSK"/>
      <family val="2"/>
    </font>
    <font>
      <u/>
      <sz val="16"/>
      <color rgb="FFFF0000"/>
      <name val="TH SarabunPSK"/>
      <family val="2"/>
    </font>
    <font>
      <b/>
      <sz val="16"/>
      <color theme="1"/>
      <name val="TH SarabunPSK"/>
      <family val="2"/>
      <charset val="222"/>
    </font>
    <font>
      <b/>
      <sz val="7"/>
      <color theme="1"/>
      <name val="TH SarabunPSK"/>
      <family val="2"/>
    </font>
    <font>
      <sz val="12"/>
      <color theme="1"/>
      <name val="TH SarabunPSK"/>
      <family val="2"/>
    </font>
    <font>
      <b/>
      <i/>
      <sz val="18"/>
      <name val="TH SarabunPSK"/>
      <family val="2"/>
      <charset val="222"/>
    </font>
    <font>
      <b/>
      <i/>
      <sz val="18"/>
      <name val="JasmineUPC"/>
      <family val="1"/>
    </font>
    <font>
      <b/>
      <i/>
      <u/>
      <sz val="18"/>
      <name val="JasmineUPC"/>
      <family val="1"/>
    </font>
    <font>
      <b/>
      <i/>
      <u/>
      <sz val="22"/>
      <name val="JasmineUPC"/>
      <family val="1"/>
    </font>
    <font>
      <b/>
      <u/>
      <sz val="22"/>
      <name val="TH SarabunPSK"/>
      <family val="2"/>
      <charset val="222"/>
    </font>
    <font>
      <b/>
      <u/>
      <sz val="22"/>
      <color theme="1"/>
      <name val="TH SarabunPSK"/>
      <family val="2"/>
      <charset val="222"/>
    </font>
    <font>
      <b/>
      <i/>
      <u/>
      <sz val="28"/>
      <color theme="4"/>
      <name val="JasmineUPC"/>
      <family val="1"/>
    </font>
    <font>
      <b/>
      <i/>
      <u/>
      <sz val="36"/>
      <color theme="4"/>
      <name val="JasmineUPC"/>
      <family val="1"/>
    </font>
    <font>
      <b/>
      <i/>
      <sz val="26"/>
      <color theme="1"/>
      <name val="JasmineUPC"/>
      <family val="1"/>
    </font>
    <font>
      <sz val="16"/>
      <color theme="7"/>
      <name val="TH SarabunPSK"/>
      <family val="2"/>
    </font>
    <font>
      <b/>
      <sz val="8"/>
      <color theme="1"/>
      <name val="TH SarabunPSK"/>
      <family val="2"/>
    </font>
    <font>
      <sz val="10"/>
      <name val="TH SarabunPSK"/>
      <family val="2"/>
    </font>
    <font>
      <sz val="13"/>
      <color rgb="FF000000"/>
      <name val="TH SarabunPSK"/>
      <family val="2"/>
    </font>
    <font>
      <sz val="12"/>
      <color rgb="FF000000"/>
      <name val="TH SarabunPSK"/>
      <family val="2"/>
    </font>
    <font>
      <sz val="11"/>
      <color rgb="FF000000"/>
      <name val="TH SarabunPSK"/>
      <family val="2"/>
    </font>
  </fonts>
  <fills count="7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8" tint="0.59999389629810485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43" fontId="15" fillId="0" borderId="0" applyFont="0" applyFill="0" applyBorder="0" applyAlignment="0" applyProtection="0"/>
  </cellStyleXfs>
  <cellXfs count="192">
    <xf numFmtId="0" fontId="0" fillId="0" borderId="0" xfId="0"/>
    <xf numFmtId="0" fontId="4" fillId="0" borderId="0" xfId="0" applyFont="1" applyAlignment="1">
      <alignment horizontal="center" vertical="center" wrapText="1"/>
    </xf>
    <xf numFmtId="0" fontId="1" fillId="2" borderId="0" xfId="0" applyFont="1" applyFill="1" applyAlignment="1">
      <alignment horizontal="center"/>
    </xf>
    <xf numFmtId="0" fontId="5" fillId="0" borderId="0" xfId="0" applyFont="1" applyAlignment="1">
      <alignment vertical="center" shrinkToFit="1"/>
    </xf>
    <xf numFmtId="0" fontId="7" fillId="2" borderId="0" xfId="0" applyFont="1" applyFill="1" applyAlignment="1">
      <alignment vertical="center" shrinkToFit="1"/>
    </xf>
    <xf numFmtId="0" fontId="8" fillId="2" borderId="0" xfId="0" applyFont="1" applyFill="1" applyAlignment="1">
      <alignment vertical="top" wrapText="1"/>
    </xf>
    <xf numFmtId="0" fontId="5" fillId="2" borderId="0" xfId="0" applyFont="1" applyFill="1" applyAlignment="1">
      <alignment vertical="center" shrinkToFit="1"/>
    </xf>
    <xf numFmtId="0" fontId="8" fillId="2" borderId="0" xfId="0" applyFont="1" applyFill="1" applyAlignment="1">
      <alignment horizontal="center" vertical="top" wrapText="1"/>
    </xf>
    <xf numFmtId="0" fontId="10" fillId="2" borderId="0" xfId="0" applyFont="1" applyFill="1" applyAlignment="1">
      <alignment horizontal="center" vertical="top" wrapText="1"/>
    </xf>
    <xf numFmtId="0" fontId="7" fillId="2" borderId="0" xfId="0" applyFont="1" applyFill="1" applyAlignment="1">
      <alignment horizontal="center" vertical="center" textRotation="90" shrinkToFit="1"/>
    </xf>
    <xf numFmtId="0" fontId="10" fillId="0" borderId="0" xfId="0" applyFont="1" applyFill="1"/>
    <xf numFmtId="0" fontId="1" fillId="0" borderId="0" xfId="0" applyFont="1" applyFill="1" applyAlignment="1">
      <alignment horizontal="right" vertical="top"/>
    </xf>
    <xf numFmtId="0" fontId="1" fillId="0" borderId="0" xfId="0" applyFont="1" applyFill="1"/>
    <xf numFmtId="0" fontId="4" fillId="0" borderId="0" xfId="0" applyFont="1" applyBorder="1" applyAlignment="1">
      <alignment horizontal="center" vertical="center" wrapText="1"/>
    </xf>
    <xf numFmtId="2" fontId="1" fillId="2" borderId="0" xfId="0" applyNumberFormat="1" applyFont="1" applyFill="1" applyAlignment="1">
      <alignment horizontal="center"/>
    </xf>
    <xf numFmtId="0" fontId="5" fillId="2" borderId="0" xfId="0" applyFont="1" applyFill="1" applyAlignment="1">
      <alignment horizontal="center" vertical="center" shrinkToFit="1"/>
    </xf>
    <xf numFmtId="2" fontId="5" fillId="2" borderId="0" xfId="0" applyNumberFormat="1" applyFont="1" applyFill="1" applyAlignment="1">
      <alignment horizontal="center" vertical="center" shrinkToFit="1"/>
    </xf>
    <xf numFmtId="43" fontId="1" fillId="2" borderId="0" xfId="1" applyNumberFormat="1" applyFont="1" applyFill="1" applyAlignment="1">
      <alignment horizontal="center"/>
    </xf>
    <xf numFmtId="43" fontId="5" fillId="2" borderId="0" xfId="1" applyNumberFormat="1" applyFont="1" applyFill="1" applyAlignment="1">
      <alignment horizontal="center" vertical="center" shrinkToFit="1"/>
    </xf>
    <xf numFmtId="0" fontId="1" fillId="0" borderId="0" xfId="0" applyFont="1" applyFill="1" applyBorder="1"/>
    <xf numFmtId="0" fontId="5" fillId="0" borderId="0" xfId="0" applyFont="1" applyFill="1" applyAlignment="1">
      <alignment horizontal="center" vertical="center" shrinkToFit="1"/>
    </xf>
    <xf numFmtId="0" fontId="13" fillId="0" borderId="0" xfId="0" applyFont="1" applyFill="1" applyAlignment="1">
      <alignment vertical="center" shrinkToFit="1"/>
    </xf>
    <xf numFmtId="0" fontId="1" fillId="0" borderId="0" xfId="0" applyFont="1" applyFill="1" applyAlignment="1">
      <alignment horizontal="center" vertical="center"/>
    </xf>
    <xf numFmtId="0" fontId="18" fillId="0" borderId="0" xfId="0" applyFont="1" applyFill="1" applyAlignment="1">
      <alignment horizontal="center"/>
    </xf>
    <xf numFmtId="188" fontId="16" fillId="0" borderId="0" xfId="0" applyNumberFormat="1" applyFont="1" applyFill="1" applyBorder="1" applyAlignment="1" applyProtection="1">
      <alignment horizontal="center" vertical="center"/>
      <protection locked="0" hidden="1"/>
    </xf>
    <xf numFmtId="0" fontId="13" fillId="0" borderId="0" xfId="0" applyFont="1" applyFill="1" applyAlignment="1">
      <alignment horizontal="center" vertical="center" shrinkToFit="1"/>
    </xf>
    <xf numFmtId="0" fontId="5" fillId="0" borderId="0" xfId="0" applyFont="1" applyFill="1" applyAlignment="1">
      <alignment vertical="center" shrinkToFit="1"/>
    </xf>
    <xf numFmtId="0" fontId="6" fillId="0" borderId="0" xfId="0" applyFont="1" applyFill="1" applyAlignment="1">
      <alignment vertical="center" shrinkToFit="1"/>
    </xf>
    <xf numFmtId="0" fontId="14" fillId="0" borderId="0" xfId="0" applyFont="1" applyFill="1" applyAlignment="1">
      <alignment vertical="center" shrinkToFit="1"/>
    </xf>
    <xf numFmtId="187" fontId="13" fillId="0" borderId="0" xfId="0" applyNumberFormat="1" applyFont="1" applyFill="1" applyAlignment="1">
      <alignment vertical="center" shrinkToFit="1"/>
    </xf>
    <xf numFmtId="0" fontId="7" fillId="2" borderId="0" xfId="0" applyFont="1" applyFill="1" applyAlignment="1">
      <alignment horizontal="right" vertical="center" shrinkToFit="1"/>
    </xf>
    <xf numFmtId="0" fontId="3" fillId="2" borderId="0" xfId="0" applyFont="1" applyFill="1" applyAlignment="1" applyProtection="1">
      <alignment horizontal="right" vertical="center"/>
      <protection locked="0" hidden="1"/>
    </xf>
    <xf numFmtId="0" fontId="4" fillId="2" borderId="0" xfId="0" applyFont="1" applyFill="1" applyAlignment="1">
      <alignment horizontal="right" vertical="center" shrinkToFit="1"/>
    </xf>
    <xf numFmtId="3" fontId="16" fillId="2" borderId="0" xfId="1" applyNumberFormat="1" applyFont="1" applyFill="1" applyBorder="1" applyAlignment="1">
      <alignment horizontal="center" vertical="center" wrapText="1"/>
    </xf>
    <xf numFmtId="0" fontId="4" fillId="2" borderId="0" xfId="0" applyFont="1" applyFill="1" applyAlignment="1">
      <alignment horizontal="right" vertical="center"/>
    </xf>
    <xf numFmtId="188" fontId="16" fillId="2" borderId="4" xfId="0" applyNumberFormat="1" applyFont="1" applyFill="1" applyBorder="1" applyAlignment="1" applyProtection="1">
      <alignment vertical="center" shrinkToFit="1"/>
      <protection locked="0" hidden="1"/>
    </xf>
    <xf numFmtId="0" fontId="4" fillId="2" borderId="0" xfId="0" applyFont="1" applyFill="1" applyBorder="1" applyAlignment="1">
      <alignment horizontal="center" vertical="center"/>
    </xf>
    <xf numFmtId="189" fontId="6" fillId="2" borderId="4" xfId="1" applyNumberFormat="1" applyFont="1" applyFill="1" applyBorder="1" applyAlignment="1">
      <alignment horizontal="center" vertical="center" shrinkToFit="1"/>
    </xf>
    <xf numFmtId="0" fontId="13" fillId="2" borderId="4" xfId="0" applyFont="1" applyFill="1" applyBorder="1" applyAlignment="1">
      <alignment horizontal="right" vertical="center" shrinkToFit="1"/>
    </xf>
    <xf numFmtId="189" fontId="6" fillId="2" borderId="0" xfId="1" applyNumberFormat="1" applyFont="1" applyFill="1" applyBorder="1" applyAlignment="1">
      <alignment horizontal="center" vertical="center" shrinkToFit="1"/>
    </xf>
    <xf numFmtId="0" fontId="6" fillId="2" borderId="4" xfId="0" applyFont="1" applyFill="1" applyBorder="1" applyAlignment="1">
      <alignment horizontal="center"/>
    </xf>
    <xf numFmtId="0" fontId="6" fillId="2" borderId="4" xfId="0" applyFont="1" applyFill="1" applyBorder="1" applyAlignment="1">
      <alignment horizontal="center" vertical="center" shrinkToFit="1"/>
    </xf>
    <xf numFmtId="189" fontId="19" fillId="2" borderId="4" xfId="1" applyNumberFormat="1" applyFont="1" applyFill="1" applyBorder="1" applyAlignment="1">
      <alignment horizontal="center" vertical="center" shrinkToFit="1"/>
    </xf>
    <xf numFmtId="190" fontId="6" fillId="2" borderId="4" xfId="1" applyNumberFormat="1" applyFont="1" applyFill="1" applyBorder="1" applyAlignment="1">
      <alignment horizontal="center" vertical="center" shrinkToFit="1"/>
    </xf>
    <xf numFmtId="190" fontId="6" fillId="2" borderId="0" xfId="1" applyNumberFormat="1" applyFont="1" applyFill="1" applyBorder="1" applyAlignment="1">
      <alignment horizontal="center" vertical="center" shrinkToFit="1"/>
    </xf>
    <xf numFmtId="0" fontId="12" fillId="2" borderId="0" xfId="0" applyFont="1" applyFill="1" applyBorder="1" applyAlignment="1">
      <alignment horizontal="center" shrinkToFit="1"/>
    </xf>
    <xf numFmtId="3" fontId="6" fillId="2" borderId="4" xfId="1" applyNumberFormat="1" applyFont="1" applyFill="1" applyBorder="1" applyAlignment="1">
      <alignment horizontal="center" vertical="center" shrinkToFit="1"/>
    </xf>
    <xf numFmtId="191" fontId="6" fillId="2" borderId="4" xfId="0" applyNumberFormat="1" applyFont="1" applyFill="1" applyBorder="1" applyAlignment="1">
      <alignment horizontal="center" vertical="center" shrinkToFit="1"/>
    </xf>
    <xf numFmtId="0" fontId="21" fillId="2" borderId="4" xfId="0" applyFont="1" applyFill="1" applyBorder="1" applyAlignment="1">
      <alignment horizontal="right" vertical="center" shrinkToFit="1"/>
    </xf>
    <xf numFmtId="191" fontId="27" fillId="2" borderId="4" xfId="0" applyNumberFormat="1" applyFont="1" applyFill="1" applyBorder="1" applyAlignment="1">
      <alignment vertical="center" shrinkToFit="1"/>
    </xf>
    <xf numFmtId="0" fontId="13" fillId="2" borderId="0" xfId="0" applyFont="1" applyFill="1" applyBorder="1" applyAlignment="1">
      <alignment vertical="center" shrinkToFit="1"/>
    </xf>
    <xf numFmtId="0" fontId="4" fillId="0" borderId="0" xfId="0" applyFont="1" applyFill="1" applyAlignment="1">
      <alignment horizontal="center" vertical="center" wrapText="1"/>
    </xf>
    <xf numFmtId="0" fontId="18" fillId="2" borderId="0" xfId="0" applyFont="1" applyFill="1" applyAlignment="1" applyProtection="1">
      <alignment vertical="top"/>
    </xf>
    <xf numFmtId="0" fontId="8" fillId="2" borderId="0" xfId="0" applyFont="1" applyFill="1" applyAlignment="1" applyProtection="1">
      <alignment horizontal="center" vertical="top" wrapText="1"/>
    </xf>
    <xf numFmtId="0" fontId="4" fillId="2" borderId="0" xfId="0" applyFont="1" applyFill="1" applyAlignment="1" applyProtection="1">
      <alignment horizontal="right" vertical="center"/>
    </xf>
    <xf numFmtId="0" fontId="8" fillId="2" borderId="0" xfId="0" applyFont="1" applyFill="1" applyAlignment="1" applyProtection="1">
      <alignment vertical="top" wrapText="1"/>
    </xf>
    <xf numFmtId="0" fontId="1" fillId="2" borderId="0" xfId="0" applyFont="1" applyFill="1" applyAlignment="1" applyProtection="1">
      <alignment horizontal="center"/>
    </xf>
    <xf numFmtId="2" fontId="1" fillId="2" borderId="0" xfId="0" applyNumberFormat="1" applyFont="1" applyFill="1" applyAlignment="1" applyProtection="1">
      <alignment horizontal="center"/>
    </xf>
    <xf numFmtId="43" fontId="1" fillId="2" borderId="0" xfId="1" applyNumberFormat="1" applyFont="1" applyFill="1" applyAlignment="1" applyProtection="1">
      <alignment horizontal="center"/>
    </xf>
    <xf numFmtId="0" fontId="1" fillId="2" borderId="0" xfId="0" applyFont="1" applyFill="1" applyAlignment="1" applyProtection="1">
      <alignment horizontal="center" vertical="center"/>
    </xf>
    <xf numFmtId="0" fontId="10" fillId="2" borderId="0" xfId="0" applyFont="1" applyFill="1" applyAlignment="1" applyProtection="1">
      <alignment horizontal="center" vertical="top" wrapText="1"/>
    </xf>
    <xf numFmtId="0" fontId="30" fillId="2" borderId="0" xfId="0" applyFont="1" applyFill="1" applyAlignment="1" applyProtection="1">
      <alignment horizontal="right" vertical="center" shrinkToFit="1"/>
    </xf>
    <xf numFmtId="0" fontId="26" fillId="2" borderId="0" xfId="0" applyFont="1" applyFill="1" applyAlignment="1" applyProtection="1">
      <alignment horizontal="right" vertical="center" wrapText="1"/>
    </xf>
    <xf numFmtId="0" fontId="7" fillId="2" borderId="0" xfId="0" applyFont="1" applyFill="1" applyAlignment="1" applyProtection="1">
      <alignment horizontal="center" vertical="center" textRotation="90" shrinkToFit="1"/>
    </xf>
    <xf numFmtId="0" fontId="7" fillId="2" borderId="0" xfId="0" applyFont="1" applyFill="1" applyAlignment="1" applyProtection="1">
      <alignment horizontal="right" vertical="center" shrinkToFit="1"/>
    </xf>
    <xf numFmtId="0" fontId="7" fillId="2" borderId="0" xfId="0" applyFont="1" applyFill="1" applyAlignment="1" applyProtection="1">
      <alignment vertical="center" shrinkToFit="1"/>
    </xf>
    <xf numFmtId="0" fontId="5" fillId="2" borderId="0" xfId="0" applyFont="1" applyFill="1" applyAlignment="1" applyProtection="1">
      <alignment vertical="center" shrinkToFit="1"/>
    </xf>
    <xf numFmtId="0" fontId="5" fillId="2" borderId="0" xfId="0" applyFont="1" applyFill="1" applyAlignment="1" applyProtection="1">
      <alignment horizontal="center" vertical="center" shrinkToFit="1"/>
    </xf>
    <xf numFmtId="2" fontId="5" fillId="2" borderId="0" xfId="0" applyNumberFormat="1" applyFont="1" applyFill="1" applyAlignment="1" applyProtection="1">
      <alignment horizontal="center" vertical="center" shrinkToFit="1"/>
    </xf>
    <xf numFmtId="43" fontId="5" fillId="2" borderId="0" xfId="1" applyNumberFormat="1" applyFont="1" applyFill="1" applyAlignment="1" applyProtection="1">
      <alignment horizontal="center" vertical="center" shrinkToFit="1"/>
    </xf>
    <xf numFmtId="0" fontId="5" fillId="2" borderId="0" xfId="0" applyFont="1" applyFill="1" applyBorder="1" applyAlignment="1" applyProtection="1">
      <alignment horizontal="center" vertical="center" shrinkToFit="1"/>
    </xf>
    <xf numFmtId="0" fontId="26" fillId="2" borderId="4" xfId="0" applyFont="1" applyFill="1" applyBorder="1" applyAlignment="1" applyProtection="1">
      <alignment horizontal="center" vertical="center" wrapText="1"/>
    </xf>
    <xf numFmtId="0" fontId="26" fillId="2" borderId="2" xfId="0" applyFont="1" applyFill="1" applyBorder="1" applyAlignment="1" applyProtection="1">
      <alignment horizontal="center" vertical="center" wrapText="1"/>
    </xf>
    <xf numFmtId="0" fontId="23" fillId="2" borderId="2" xfId="0" applyFont="1" applyFill="1" applyBorder="1" applyAlignment="1" applyProtection="1">
      <alignment horizontal="center" vertical="center" wrapText="1"/>
    </xf>
    <xf numFmtId="0" fontId="26" fillId="2" borderId="1" xfId="0" applyFont="1" applyFill="1" applyBorder="1" applyAlignment="1" applyProtection="1">
      <alignment horizontal="center" vertical="center" wrapText="1"/>
    </xf>
    <xf numFmtId="0" fontId="2" fillId="2" borderId="4" xfId="0" applyFont="1" applyFill="1" applyBorder="1" applyAlignment="1" applyProtection="1">
      <alignment horizontal="center" vertical="center" wrapText="1"/>
    </xf>
    <xf numFmtId="0" fontId="5" fillId="0" borderId="0" xfId="0" applyFont="1" applyAlignment="1" applyProtection="1">
      <alignment horizontal="center" vertical="center" shrinkToFit="1"/>
      <protection locked="0"/>
    </xf>
    <xf numFmtId="49" fontId="5" fillId="0" borderId="0" xfId="0" applyNumberFormat="1" applyFont="1" applyAlignment="1" applyProtection="1">
      <alignment vertical="center" shrinkToFit="1"/>
      <protection locked="0"/>
    </xf>
    <xf numFmtId="0" fontId="5" fillId="0" borderId="0" xfId="0" applyFont="1" applyAlignment="1" applyProtection="1">
      <alignment vertical="center" shrinkToFit="1"/>
      <protection locked="0"/>
    </xf>
    <xf numFmtId="0" fontId="5" fillId="0" borderId="0" xfId="0" applyFont="1" applyBorder="1" applyAlignment="1" applyProtection="1">
      <alignment vertical="center" shrinkToFit="1"/>
      <protection locked="0"/>
    </xf>
    <xf numFmtId="2" fontId="5" fillId="0" borderId="0" xfId="0" applyNumberFormat="1" applyFont="1" applyAlignment="1" applyProtection="1">
      <alignment horizontal="center" vertical="center" shrinkToFit="1"/>
      <protection locked="0"/>
    </xf>
    <xf numFmtId="43" fontId="5" fillId="0" borderId="0" xfId="1" applyNumberFormat="1" applyFont="1" applyAlignment="1" applyProtection="1">
      <alignment horizontal="center" vertical="center" shrinkToFit="1"/>
      <protection locked="0"/>
    </xf>
    <xf numFmtId="0" fontId="5" fillId="0" borderId="0" xfId="0" applyFont="1" applyBorder="1" applyAlignment="1" applyProtection="1">
      <alignment horizontal="center" vertical="center" shrinkToFit="1"/>
      <protection locked="0"/>
    </xf>
    <xf numFmtId="1" fontId="5" fillId="0" borderId="0" xfId="0" applyNumberFormat="1" applyFont="1" applyAlignment="1" applyProtection="1">
      <alignment horizontal="center" vertical="center" shrinkToFit="1"/>
      <protection locked="0"/>
    </xf>
    <xf numFmtId="0" fontId="8" fillId="2" borderId="0" xfId="0" applyFont="1" applyFill="1" applyAlignment="1">
      <alignment horizontal="center"/>
    </xf>
    <xf numFmtId="0" fontId="17" fillId="2" borderId="0" xfId="0" applyFont="1" applyFill="1" applyBorder="1" applyAlignment="1">
      <alignment vertical="center" wrapText="1"/>
    </xf>
    <xf numFmtId="188" fontId="16" fillId="2" borderId="0" xfId="0" applyNumberFormat="1" applyFont="1" applyFill="1" applyBorder="1" applyAlignment="1" applyProtection="1">
      <alignment vertical="center" shrinkToFit="1"/>
      <protection locked="0" hidden="1"/>
    </xf>
    <xf numFmtId="2" fontId="4" fillId="2" borderId="0" xfId="0" applyNumberFormat="1" applyFont="1" applyFill="1" applyBorder="1" applyAlignment="1">
      <alignment horizontal="center" vertical="center" shrinkToFit="1"/>
    </xf>
    <xf numFmtId="0" fontId="9" fillId="2" borderId="0" xfId="0" applyFont="1" applyFill="1" applyBorder="1" applyAlignment="1">
      <alignment horizontal="center" vertical="center" shrinkToFit="1"/>
    </xf>
    <xf numFmtId="0" fontId="6" fillId="2" borderId="0" xfId="0" applyFont="1" applyFill="1" applyBorder="1" applyAlignment="1">
      <alignment horizontal="center" vertical="center" shrinkToFit="1"/>
    </xf>
    <xf numFmtId="0" fontId="24" fillId="0" borderId="0" xfId="0" applyFont="1" applyProtection="1">
      <protection locked="0"/>
    </xf>
    <xf numFmtId="0" fontId="25" fillId="0" borderId="4" xfId="0" applyFont="1" applyBorder="1" applyAlignment="1" applyProtection="1">
      <alignment horizontal="center" vertical="center"/>
      <protection locked="0"/>
    </xf>
    <xf numFmtId="0" fontId="25" fillId="0" borderId="4" xfId="0" applyFont="1" applyBorder="1" applyAlignment="1" applyProtection="1">
      <alignment horizontal="center" vertical="center" wrapText="1"/>
      <protection locked="0"/>
    </xf>
    <xf numFmtId="0" fontId="25" fillId="0" borderId="4" xfId="0" applyFont="1" applyBorder="1" applyAlignment="1" applyProtection="1">
      <alignment horizontal="center" vertical="center" shrinkToFit="1"/>
      <protection locked="0"/>
    </xf>
    <xf numFmtId="0" fontId="25" fillId="0" borderId="0" xfId="0" applyFont="1" applyAlignment="1" applyProtection="1">
      <alignment horizontal="center" vertical="center"/>
      <protection locked="0"/>
    </xf>
    <xf numFmtId="0" fontId="25" fillId="2" borderId="4" xfId="0" applyFont="1" applyFill="1" applyBorder="1" applyAlignment="1" applyProtection="1">
      <alignment horizontal="center" vertical="center" wrapText="1"/>
    </xf>
    <xf numFmtId="3" fontId="16" fillId="0" borderId="4" xfId="1" applyNumberFormat="1" applyFont="1" applyFill="1" applyBorder="1" applyAlignment="1" applyProtection="1">
      <alignment horizontal="center" vertical="center" shrinkToFit="1"/>
      <protection locked="0"/>
    </xf>
    <xf numFmtId="1" fontId="6" fillId="5" borderId="4" xfId="0" applyNumberFormat="1" applyFont="1" applyFill="1" applyBorder="1" applyAlignment="1">
      <alignment horizontal="center" vertical="center" shrinkToFit="1"/>
    </xf>
    <xf numFmtId="0" fontId="6" fillId="5" borderId="4" xfId="0" applyFont="1" applyFill="1" applyBorder="1" applyAlignment="1">
      <alignment horizontal="center" vertical="center" shrinkToFit="1"/>
    </xf>
    <xf numFmtId="2" fontId="40" fillId="2" borderId="1" xfId="0" applyNumberFormat="1" applyFont="1" applyFill="1" applyBorder="1" applyAlignment="1" applyProtection="1">
      <alignment horizontal="center" vertical="center" wrapText="1"/>
    </xf>
    <xf numFmtId="0" fontId="40" fillId="2" borderId="4" xfId="0" applyFont="1" applyFill="1" applyBorder="1" applyAlignment="1" applyProtection="1">
      <alignment horizontal="center" vertical="center" wrapText="1" shrinkToFit="1"/>
    </xf>
    <xf numFmtId="187" fontId="2" fillId="2" borderId="2" xfId="0" applyNumberFormat="1" applyFont="1" applyFill="1" applyBorder="1" applyAlignment="1" applyProtection="1">
      <alignment horizontal="center" vertical="center" wrapText="1"/>
    </xf>
    <xf numFmtId="2" fontId="2" fillId="2" borderId="1" xfId="0" applyNumberFormat="1" applyFont="1" applyFill="1" applyBorder="1" applyAlignment="1" applyProtection="1">
      <alignment horizontal="center" vertical="center" wrapText="1"/>
    </xf>
    <xf numFmtId="0" fontId="5" fillId="0" borderId="4" xfId="0" applyFont="1" applyBorder="1" applyAlignment="1" applyProtection="1">
      <alignment horizontal="center"/>
      <protection locked="0"/>
    </xf>
    <xf numFmtId="0" fontId="5" fillId="0" borderId="4" xfId="0" applyFont="1" applyBorder="1" applyProtection="1">
      <protection locked="0"/>
    </xf>
    <xf numFmtId="0" fontId="5" fillId="0" borderId="4" xfId="0" applyFont="1" applyBorder="1" applyAlignment="1" applyProtection="1">
      <alignment shrinkToFit="1"/>
      <protection locked="0"/>
    </xf>
    <xf numFmtId="0" fontId="5" fillId="2" borderId="4" xfId="0" applyFont="1" applyFill="1" applyBorder="1" applyAlignment="1" applyProtection="1">
      <alignment horizontal="center"/>
    </xf>
    <xf numFmtId="0" fontId="5" fillId="0" borderId="0" xfId="0" applyFont="1" applyAlignment="1" applyProtection="1">
      <alignment horizontal="center"/>
      <protection locked="0"/>
    </xf>
    <xf numFmtId="0" fontId="5" fillId="0" borderId="0" xfId="0" applyFont="1" applyProtection="1">
      <protection locked="0"/>
    </xf>
    <xf numFmtId="0" fontId="5" fillId="0" borderId="0" xfId="0" applyFont="1" applyAlignment="1" applyProtection="1">
      <alignment shrinkToFit="1"/>
      <protection locked="0"/>
    </xf>
    <xf numFmtId="0" fontId="26" fillId="2" borderId="0" xfId="0" applyFont="1" applyFill="1" applyBorder="1" applyAlignment="1" applyProtection="1">
      <alignment vertical="center" shrinkToFit="1"/>
      <protection locked="0"/>
    </xf>
    <xf numFmtId="0" fontId="52" fillId="2" borderId="0" xfId="0" applyFont="1" applyFill="1" applyAlignment="1" applyProtection="1">
      <alignment vertical="center" shrinkToFit="1"/>
    </xf>
    <xf numFmtId="188" fontId="16" fillId="3" borderId="4" xfId="0" applyNumberFormat="1" applyFont="1" applyFill="1" applyBorder="1" applyAlignment="1" applyProtection="1">
      <alignment vertical="center" shrinkToFit="1"/>
      <protection locked="0"/>
    </xf>
    <xf numFmtId="0" fontId="16" fillId="3" borderId="4" xfId="0" applyFont="1" applyFill="1" applyBorder="1" applyAlignment="1" applyProtection="1">
      <alignment horizontal="center" vertical="center" shrinkToFit="1"/>
      <protection locked="0"/>
    </xf>
    <xf numFmtId="3" fontId="16" fillId="2" borderId="4" xfId="1" applyNumberFormat="1" applyFont="1" applyFill="1" applyBorder="1" applyAlignment="1">
      <alignment horizontal="center" vertical="center" shrinkToFit="1"/>
    </xf>
    <xf numFmtId="191" fontId="20" fillId="2" borderId="0" xfId="0" applyNumberFormat="1" applyFont="1" applyFill="1" applyBorder="1" applyAlignment="1">
      <alignment vertical="center" shrinkToFit="1"/>
    </xf>
    <xf numFmtId="0" fontId="13" fillId="2" borderId="0" xfId="0" applyFont="1" applyFill="1" applyAlignment="1">
      <alignment vertical="center" shrinkToFit="1"/>
    </xf>
    <xf numFmtId="0" fontId="7" fillId="0" borderId="5" xfId="0" applyFont="1" applyBorder="1" applyAlignment="1" applyProtection="1">
      <alignment horizontal="center" vertical="center" shrinkToFit="1"/>
      <protection locked="0"/>
    </xf>
    <xf numFmtId="1" fontId="7" fillId="0" borderId="5" xfId="0" applyNumberFormat="1" applyFont="1" applyBorder="1" applyAlignment="1" applyProtection="1">
      <alignment horizontal="center" vertical="center" shrinkToFit="1"/>
      <protection locked="0"/>
    </xf>
    <xf numFmtId="0" fontId="54" fillId="0" borderId="4" xfId="0" applyFont="1" applyBorder="1" applyAlignment="1">
      <alignment horizontal="center" vertical="center"/>
    </xf>
    <xf numFmtId="0" fontId="54" fillId="0" borderId="4" xfId="0" applyFont="1" applyBorder="1" applyAlignment="1">
      <alignment vertical="center" wrapText="1"/>
    </xf>
    <xf numFmtId="0" fontId="7" fillId="0" borderId="4" xfId="0" applyFont="1" applyBorder="1" applyAlignment="1" applyProtection="1">
      <alignment vertical="center" shrinkToFit="1"/>
      <protection locked="0"/>
    </xf>
    <xf numFmtId="0" fontId="7" fillId="0" borderId="4" xfId="0" applyFont="1" applyBorder="1" applyAlignment="1" applyProtection="1">
      <alignment horizontal="center" vertical="center" shrinkToFit="1"/>
      <protection locked="0"/>
    </xf>
    <xf numFmtId="187" fontId="7" fillId="0" borderId="4" xfId="0" applyNumberFormat="1" applyFont="1" applyBorder="1" applyAlignment="1" applyProtection="1">
      <alignment vertical="center" shrinkToFit="1"/>
      <protection locked="0"/>
    </xf>
    <xf numFmtId="2" fontId="7" fillId="0" borderId="4" xfId="0" applyNumberFormat="1" applyFont="1" applyBorder="1" applyAlignment="1" applyProtection="1">
      <alignment horizontal="center" vertical="center" shrinkToFit="1"/>
      <protection locked="0"/>
    </xf>
    <xf numFmtId="43" fontId="7" fillId="0" borderId="4" xfId="1" applyNumberFormat="1" applyFont="1" applyBorder="1" applyAlignment="1" applyProtection="1">
      <alignment horizontal="center" vertical="center" shrinkToFit="1"/>
      <protection locked="0"/>
    </xf>
    <xf numFmtId="0" fontId="54" fillId="0" borderId="0" xfId="0" applyFont="1" applyAlignment="1">
      <alignment vertical="center"/>
    </xf>
    <xf numFmtId="0" fontId="54" fillId="0" borderId="4" xfId="0" applyFont="1" applyBorder="1" applyAlignment="1">
      <alignment horizontal="left" vertical="center" wrapText="1" readingOrder="2"/>
    </xf>
    <xf numFmtId="0" fontId="55" fillId="0" borderId="4" xfId="0" applyFont="1" applyBorder="1" applyAlignment="1">
      <alignment vertical="center" wrapText="1"/>
    </xf>
    <xf numFmtId="0" fontId="56" fillId="0" borderId="4" xfId="0" applyFont="1" applyBorder="1" applyAlignment="1">
      <alignment vertical="center" wrapText="1"/>
    </xf>
    <xf numFmtId="0" fontId="5" fillId="0" borderId="4" xfId="0" applyFont="1" applyBorder="1" applyAlignment="1" applyProtection="1">
      <alignment vertical="center" shrinkToFit="1"/>
      <protection locked="0"/>
    </xf>
    <xf numFmtId="0" fontId="7" fillId="0" borderId="4" xfId="0" applyFont="1" applyBorder="1" applyAlignment="1" applyProtection="1">
      <alignment vertical="center" wrapText="1" shrinkToFit="1"/>
      <protection locked="0"/>
    </xf>
    <xf numFmtId="0" fontId="53" fillId="0" borderId="1" xfId="0" applyFont="1" applyFill="1" applyBorder="1" applyAlignment="1" applyProtection="1">
      <alignment horizontal="center" vertical="center" wrapText="1" shrinkToFit="1"/>
      <protection locked="0"/>
    </xf>
    <xf numFmtId="0" fontId="53" fillId="0" borderId="3" xfId="0" applyFont="1" applyFill="1" applyBorder="1" applyAlignment="1" applyProtection="1">
      <alignment horizontal="center" vertical="center" wrapText="1" shrinkToFit="1"/>
      <protection locked="0"/>
    </xf>
    <xf numFmtId="0" fontId="42" fillId="2" borderId="0" xfId="0" applyFont="1" applyFill="1" applyBorder="1" applyAlignment="1" applyProtection="1">
      <alignment horizontal="left" wrapText="1"/>
    </xf>
    <xf numFmtId="0" fontId="7" fillId="2" borderId="0" xfId="0" applyFont="1" applyFill="1" applyAlignment="1" applyProtection="1">
      <alignment horizontal="right" vertical="center" shrinkToFit="1"/>
    </xf>
    <xf numFmtId="0" fontId="6" fillId="3" borderId="4" xfId="0" applyFont="1" applyFill="1" applyBorder="1" applyAlignment="1" applyProtection="1">
      <alignment horizontal="center" vertical="center" shrinkToFit="1"/>
    </xf>
    <xf numFmtId="0" fontId="26" fillId="2" borderId="0" xfId="0" applyFont="1" applyFill="1" applyAlignment="1" applyProtection="1">
      <alignment horizontal="right" vertical="center"/>
    </xf>
    <xf numFmtId="0" fontId="13" fillId="0" borderId="0" xfId="0" applyFont="1" applyFill="1" applyAlignment="1">
      <alignment horizontal="left" vertical="center" shrinkToFit="1"/>
    </xf>
    <xf numFmtId="2" fontId="4" fillId="5" borderId="4" xfId="0" applyNumberFormat="1" applyFont="1" applyFill="1" applyBorder="1" applyAlignment="1">
      <alignment horizontal="center" vertical="center" shrinkToFit="1"/>
    </xf>
    <xf numFmtId="0" fontId="4" fillId="5" borderId="4" xfId="0" applyFont="1" applyFill="1" applyBorder="1" applyAlignment="1">
      <alignment horizontal="center" vertical="center" shrinkToFit="1"/>
    </xf>
    <xf numFmtId="0" fontId="13" fillId="2" borderId="4" xfId="0" applyFont="1" applyFill="1" applyBorder="1" applyAlignment="1">
      <alignment vertical="center" shrinkToFit="1"/>
    </xf>
    <xf numFmtId="0" fontId="12" fillId="5" borderId="4" xfId="0" applyFont="1" applyFill="1" applyBorder="1" applyAlignment="1">
      <alignment horizontal="center" vertical="center" shrinkToFit="1"/>
    </xf>
    <xf numFmtId="0" fontId="13" fillId="2" borderId="4" xfId="0" applyFont="1" applyFill="1" applyBorder="1" applyAlignment="1">
      <alignment horizontal="right" vertical="center" shrinkToFit="1"/>
    </xf>
    <xf numFmtId="0" fontId="13" fillId="2" borderId="4" xfId="0" applyFont="1" applyFill="1" applyBorder="1" applyAlignment="1">
      <alignment horizontal="left" shrinkToFit="1"/>
    </xf>
    <xf numFmtId="0" fontId="13" fillId="2" borderId="3" xfId="0" applyFont="1" applyFill="1" applyBorder="1" applyAlignment="1">
      <alignment horizontal="right" vertical="center" shrinkToFit="1"/>
    </xf>
    <xf numFmtId="0" fontId="7" fillId="2" borderId="0" xfId="0" applyFont="1" applyFill="1" applyAlignment="1">
      <alignment horizontal="right" vertical="center" shrinkToFit="1"/>
    </xf>
    <xf numFmtId="0" fontId="46" fillId="2" borderId="0" xfId="0" applyFont="1" applyFill="1" applyAlignment="1">
      <alignment horizontal="center" vertical="center"/>
    </xf>
    <xf numFmtId="0" fontId="47" fillId="2" borderId="0" xfId="0" applyFont="1" applyFill="1" applyAlignment="1">
      <alignment horizontal="center" vertical="center"/>
    </xf>
    <xf numFmtId="0" fontId="22" fillId="2" borderId="0" xfId="0" applyFont="1" applyFill="1" applyAlignment="1">
      <alignment horizontal="center" vertical="center"/>
    </xf>
    <xf numFmtId="0" fontId="22" fillId="2" borderId="7" xfId="0" applyFont="1" applyFill="1" applyBorder="1" applyAlignment="1">
      <alignment horizontal="center" vertical="center"/>
    </xf>
    <xf numFmtId="0" fontId="16" fillId="2" borderId="1" xfId="0" applyFont="1" applyFill="1" applyBorder="1" applyAlignment="1" applyProtection="1">
      <alignment horizontal="center" vertical="center" shrinkToFit="1"/>
      <protection locked="0" hidden="1"/>
    </xf>
    <xf numFmtId="0" fontId="16" fillId="2" borderId="3" xfId="0" applyFont="1" applyFill="1" applyBorder="1" applyAlignment="1" applyProtection="1">
      <alignment horizontal="center" vertical="center" shrinkToFit="1"/>
      <protection locked="0" hidden="1"/>
    </xf>
    <xf numFmtId="0" fontId="3" fillId="2" borderId="0" xfId="0" applyFont="1" applyFill="1" applyAlignment="1">
      <alignment horizontal="right" vertical="center"/>
    </xf>
    <xf numFmtId="0" fontId="19" fillId="2" borderId="4" xfId="0" applyFont="1" applyFill="1" applyBorder="1" applyAlignment="1">
      <alignment horizontal="center" vertical="center" shrinkToFit="1"/>
    </xf>
    <xf numFmtId="0" fontId="17" fillId="2" borderId="0" xfId="0" applyFont="1" applyFill="1" applyBorder="1" applyAlignment="1">
      <alignment horizontal="right" vertical="center" wrapText="1"/>
    </xf>
    <xf numFmtId="0" fontId="13" fillId="2" borderId="5" xfId="0" applyFont="1" applyFill="1" applyBorder="1" applyAlignment="1">
      <alignment vertical="center" shrinkToFit="1"/>
    </xf>
    <xf numFmtId="0" fontId="39" fillId="5" borderId="2" xfId="0" applyFont="1" applyFill="1" applyBorder="1" applyAlignment="1">
      <alignment horizontal="center" vertical="center" shrinkToFit="1"/>
    </xf>
    <xf numFmtId="0" fontId="39" fillId="5" borderId="3" xfId="0" applyFont="1" applyFill="1" applyBorder="1" applyAlignment="1">
      <alignment horizontal="center" vertical="center" shrinkToFit="1"/>
    </xf>
    <xf numFmtId="49" fontId="13" fillId="2" borderId="4" xfId="0" applyNumberFormat="1" applyFont="1" applyFill="1" applyBorder="1" applyAlignment="1">
      <alignment horizontal="right" vertical="center" shrinkToFit="1"/>
    </xf>
    <xf numFmtId="0" fontId="3" fillId="5" borderId="2" xfId="0" applyFont="1" applyFill="1" applyBorder="1" applyAlignment="1">
      <alignment horizontal="center" vertical="center" shrinkToFit="1"/>
    </xf>
    <xf numFmtId="0" fontId="3" fillId="5" borderId="3" xfId="0" applyFont="1" applyFill="1" applyBorder="1" applyAlignment="1">
      <alignment horizontal="center" vertical="center" shrinkToFit="1"/>
    </xf>
    <xf numFmtId="0" fontId="3" fillId="4" borderId="1" xfId="0" applyFont="1" applyFill="1" applyBorder="1" applyAlignment="1">
      <alignment horizontal="center" vertical="center"/>
    </xf>
    <xf numFmtId="0" fontId="3" fillId="4" borderId="2" xfId="0" applyFont="1" applyFill="1" applyBorder="1" applyAlignment="1">
      <alignment horizontal="center" vertical="center"/>
    </xf>
    <xf numFmtId="0" fontId="3" fillId="4" borderId="3" xfId="0" applyFont="1" applyFill="1" applyBorder="1" applyAlignment="1">
      <alignment horizontal="center" vertical="center"/>
    </xf>
    <xf numFmtId="0" fontId="4" fillId="4" borderId="9" xfId="0" applyFont="1" applyFill="1" applyBorder="1" applyAlignment="1">
      <alignment horizontal="center" vertical="center" textRotation="90" shrinkToFit="1"/>
    </xf>
    <xf numFmtId="0" fontId="4" fillId="4" borderId="10" xfId="0" applyFont="1" applyFill="1" applyBorder="1" applyAlignment="1">
      <alignment horizontal="center" vertical="center" textRotation="90" shrinkToFit="1"/>
    </xf>
    <xf numFmtId="0" fontId="4" fillId="4" borderId="5" xfId="0" applyFont="1" applyFill="1" applyBorder="1" applyAlignment="1">
      <alignment horizontal="center" vertical="center" textRotation="90" shrinkToFit="1"/>
    </xf>
    <xf numFmtId="0" fontId="3" fillId="6" borderId="1" xfId="0" applyFont="1" applyFill="1" applyBorder="1" applyAlignment="1">
      <alignment horizontal="center" vertical="center" shrinkToFit="1"/>
    </xf>
    <xf numFmtId="0" fontId="3" fillId="6" borderId="2" xfId="0" applyFont="1" applyFill="1" applyBorder="1" applyAlignment="1">
      <alignment horizontal="center" vertical="center" shrinkToFit="1"/>
    </xf>
    <xf numFmtId="0" fontId="3" fillId="6" borderId="3" xfId="0" applyFont="1" applyFill="1" applyBorder="1" applyAlignment="1">
      <alignment horizontal="center" vertical="center" shrinkToFit="1"/>
    </xf>
    <xf numFmtId="0" fontId="39" fillId="6" borderId="1" xfId="0" applyFont="1" applyFill="1" applyBorder="1" applyAlignment="1">
      <alignment horizontal="center" vertical="center" shrinkToFit="1"/>
    </xf>
    <xf numFmtId="0" fontId="39" fillId="6" borderId="2" xfId="0" applyFont="1" applyFill="1" applyBorder="1" applyAlignment="1">
      <alignment horizontal="center" vertical="center" shrinkToFit="1"/>
    </xf>
    <xf numFmtId="0" fontId="39" fillId="6" borderId="3" xfId="0" applyFont="1" applyFill="1" applyBorder="1" applyAlignment="1">
      <alignment horizontal="center" vertical="center" shrinkToFit="1"/>
    </xf>
    <xf numFmtId="0" fontId="4" fillId="6" borderId="9" xfId="0" applyFont="1" applyFill="1" applyBorder="1" applyAlignment="1">
      <alignment horizontal="center" vertical="center" textRotation="90" shrinkToFit="1"/>
    </xf>
    <xf numFmtId="0" fontId="4" fillId="6" borderId="10" xfId="0" applyFont="1" applyFill="1" applyBorder="1" applyAlignment="1">
      <alignment horizontal="center" vertical="center" textRotation="90" shrinkToFit="1"/>
    </xf>
    <xf numFmtId="0" fontId="4" fillId="6" borderId="5" xfId="0" applyFont="1" applyFill="1" applyBorder="1" applyAlignment="1">
      <alignment horizontal="center" vertical="center" textRotation="90" shrinkToFit="1"/>
    </xf>
    <xf numFmtId="0" fontId="3" fillId="4" borderId="4" xfId="0" applyFont="1" applyFill="1" applyBorder="1" applyAlignment="1">
      <alignment horizontal="center" vertical="center" shrinkToFit="1"/>
    </xf>
    <xf numFmtId="0" fontId="3" fillId="6" borderId="4" xfId="0" applyFont="1" applyFill="1" applyBorder="1" applyAlignment="1">
      <alignment horizontal="center" vertical="center" shrinkToFit="1"/>
    </xf>
    <xf numFmtId="0" fontId="3" fillId="4" borderId="1" xfId="0" applyFont="1" applyFill="1" applyBorder="1" applyAlignment="1">
      <alignment horizontal="center" vertical="center" shrinkToFit="1"/>
    </xf>
    <xf numFmtId="0" fontId="3" fillId="4" borderId="2" xfId="0" applyFont="1" applyFill="1" applyBorder="1" applyAlignment="1">
      <alignment horizontal="center" vertical="center" shrinkToFit="1"/>
    </xf>
    <xf numFmtId="0" fontId="3" fillId="4" borderId="3" xfId="0" applyFont="1" applyFill="1" applyBorder="1" applyAlignment="1">
      <alignment horizontal="center" vertical="center" shrinkToFit="1"/>
    </xf>
    <xf numFmtId="0" fontId="14" fillId="2" borderId="0" xfId="0" applyFont="1" applyFill="1" applyAlignment="1">
      <alignment horizontal="left" vertical="center" shrinkToFit="1"/>
    </xf>
    <xf numFmtId="0" fontId="26" fillId="4" borderId="6" xfId="0" applyFont="1" applyFill="1" applyBorder="1" applyAlignment="1">
      <alignment horizontal="left" vertical="center" wrapText="1" shrinkToFit="1"/>
    </xf>
    <xf numFmtId="0" fontId="2" fillId="4" borderId="6" xfId="0" applyFont="1" applyFill="1" applyBorder="1" applyAlignment="1">
      <alignment horizontal="left" vertical="center" wrapText="1" shrinkToFit="1"/>
    </xf>
    <xf numFmtId="0" fontId="2" fillId="4" borderId="0" xfId="0" applyFont="1" applyFill="1" applyBorder="1" applyAlignment="1">
      <alignment horizontal="left" vertical="center" wrapText="1" shrinkToFit="1"/>
    </xf>
    <xf numFmtId="0" fontId="4" fillId="5" borderId="4" xfId="0" applyFont="1" applyFill="1" applyBorder="1" applyAlignment="1">
      <alignment horizontal="center" vertical="center" textRotation="90" shrinkToFit="1"/>
    </xf>
    <xf numFmtId="0" fontId="3" fillId="5" borderId="4" xfId="0" applyFont="1" applyFill="1" applyBorder="1" applyAlignment="1">
      <alignment horizontal="center" vertical="center" shrinkToFit="1"/>
    </xf>
    <xf numFmtId="0" fontId="13" fillId="2" borderId="2" xfId="0" applyFont="1" applyFill="1" applyBorder="1" applyAlignment="1">
      <alignment horizontal="center" vertical="center" shrinkToFit="1"/>
    </xf>
    <xf numFmtId="0" fontId="13" fillId="2" borderId="3" xfId="0" applyFont="1" applyFill="1" applyBorder="1" applyAlignment="1">
      <alignment horizontal="center" vertical="center" shrinkToFit="1"/>
    </xf>
    <xf numFmtId="0" fontId="6" fillId="2" borderId="8" xfId="0" applyFont="1" applyFill="1" applyBorder="1" applyAlignment="1" applyProtection="1">
      <alignment horizontal="left" vertical="top" wrapText="1"/>
      <protection locked="0"/>
    </xf>
    <xf numFmtId="0" fontId="50" fillId="2" borderId="0" xfId="0" applyFont="1" applyFill="1" applyAlignment="1" applyProtection="1">
      <alignment horizontal="center"/>
      <protection locked="0"/>
    </xf>
  </cellXfs>
  <cellStyles count="2">
    <cellStyle name="Comma" xfId="1" builtinId="3"/>
    <cellStyle name="Normal" xfId="0" builtinId="0"/>
  </cellStyles>
  <dxfs count="3"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48418</xdr:colOff>
      <xdr:row>1</xdr:row>
      <xdr:rowOff>24709</xdr:rowOff>
    </xdr:from>
    <xdr:to>
      <xdr:col>12</xdr:col>
      <xdr:colOff>357401</xdr:colOff>
      <xdr:row>1</xdr:row>
      <xdr:rowOff>278853</xdr:rowOff>
    </xdr:to>
    <xdr:sp macro="" textlink="">
      <xdr:nvSpPr>
        <xdr:cNvPr id="7" name="Text Box 6">
          <a:extLst>
            <a:ext uri="{FF2B5EF4-FFF2-40B4-BE49-F238E27FC236}">
              <a16:creationId xmlns:a16="http://schemas.microsoft.com/office/drawing/2014/main" xmlns="" id="{D2EFAA59-1237-4938-9C1A-BDA2D203FBA6}"/>
            </a:ext>
          </a:extLst>
        </xdr:cNvPr>
        <xdr:cNvSpPr txBox="1">
          <a:spLocks noChangeArrowheads="1"/>
        </xdr:cNvSpPr>
      </xdr:nvSpPr>
      <xdr:spPr bwMode="auto">
        <a:xfrm>
          <a:off x="9084468" y="81859"/>
          <a:ext cx="1197983" cy="254144"/>
        </a:xfrm>
        <a:prstGeom prst="rect">
          <a:avLst/>
        </a:prstGeom>
        <a:noFill/>
        <a:ln w="38100" cmpd="dbl">
          <a:solidFill>
            <a:srgbClr val="000000"/>
          </a:solidFill>
          <a:prstDash val="solid"/>
          <a:miter lim="800000"/>
          <a:headEnd/>
          <a:tailEnd/>
        </a:ln>
      </xdr:spPr>
      <xdr:txBody>
        <a:bodyPr vertOverflow="clip" wrap="square" lIns="0" tIns="22860" rIns="27432" bIns="0" anchor="ctr" upright="1"/>
        <a:lstStyle/>
        <a:p>
          <a:pPr algn="ctr" rtl="1">
            <a:defRPr sz="1000"/>
          </a:pPr>
          <a:r>
            <a:rPr lang="th-TH" sz="1000" b="1" i="0" strike="noStrike">
              <a:solidFill>
                <a:schemeClr val="accent1"/>
              </a:solidFill>
              <a:latin typeface="JasmineUPC" panose="02020603050405020304" pitchFamily="18" charset="-34"/>
              <a:cs typeface="JasmineUPC" panose="02020603050405020304" pitchFamily="18" charset="-34"/>
            </a:rPr>
            <a:t>แบบฟอร์มเก็บข้อมูล</a:t>
          </a:r>
          <a:r>
            <a:rPr lang="en-US" sz="1000" b="1" i="0" strike="noStrike">
              <a:solidFill>
                <a:schemeClr val="accent1"/>
              </a:solidFill>
              <a:latin typeface="JasmineUPC" panose="02020603050405020304" pitchFamily="18" charset="-34"/>
              <a:cs typeface="JasmineUPC" panose="02020603050405020304" pitchFamily="18" charset="-34"/>
            </a:rPr>
            <a:t>HRD</a:t>
          </a:r>
          <a:endParaRPr lang="th-TH" sz="1000" b="1" i="0" strike="noStrike">
            <a:solidFill>
              <a:schemeClr val="accent1"/>
            </a:solidFill>
            <a:latin typeface="JasmineUPC" panose="02020603050405020304" pitchFamily="18" charset="-34"/>
            <a:cs typeface="JasmineUPC" panose="02020603050405020304" pitchFamily="18" charset="-34"/>
          </a:endParaRPr>
        </a:p>
      </xdr:txBody>
    </xdr:sp>
    <xdr:clientData/>
  </xdr:twoCellAnchor>
  <xdr:twoCellAnchor>
    <xdr:from>
      <xdr:col>0</xdr:col>
      <xdr:colOff>120650</xdr:colOff>
      <xdr:row>1</xdr:row>
      <xdr:rowOff>12700</xdr:rowOff>
    </xdr:from>
    <xdr:to>
      <xdr:col>1</xdr:col>
      <xdr:colOff>584200</xdr:colOff>
      <xdr:row>4</xdr:row>
      <xdr:rowOff>6350</xdr:rowOff>
    </xdr:to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xmlns="" id="{A4E61674-71F3-488A-AA65-748849F9809E}"/>
            </a:ext>
          </a:extLst>
        </xdr:cNvPr>
        <xdr:cNvSpPr txBox="1"/>
      </xdr:nvSpPr>
      <xdr:spPr>
        <a:xfrm>
          <a:off x="120650" y="69850"/>
          <a:ext cx="704850" cy="679450"/>
        </a:xfrm>
        <a:prstGeom prst="rect">
          <a:avLst/>
        </a:prstGeom>
        <a:solidFill>
          <a:schemeClr val="accent1">
            <a:lumMod val="20000"/>
            <a:lumOff val="8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th-TH" sz="1100" b="1" i="1">
              <a:solidFill>
                <a:srgbClr val="FF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*กรอกข้อมูลเฉพาะช่องขาวเท่านั้น* 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55562</xdr:colOff>
      <xdr:row>0</xdr:row>
      <xdr:rowOff>111126</xdr:rowOff>
    </xdr:from>
    <xdr:to>
      <xdr:col>2</xdr:col>
      <xdr:colOff>666750</xdr:colOff>
      <xdr:row>0</xdr:row>
      <xdr:rowOff>404814</xdr:rowOff>
    </xdr:to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xmlns="" id="{23F3756B-EC70-47D5-AF6B-5D0080AFCB27}"/>
            </a:ext>
          </a:extLst>
        </xdr:cNvPr>
        <xdr:cNvSpPr txBox="1"/>
      </xdr:nvSpPr>
      <xdr:spPr>
        <a:xfrm>
          <a:off x="55562" y="111126"/>
          <a:ext cx="2309813" cy="293688"/>
        </a:xfrm>
        <a:prstGeom prst="rect">
          <a:avLst/>
        </a:prstGeom>
        <a:solidFill>
          <a:schemeClr val="accent1">
            <a:lumMod val="20000"/>
            <a:lumOff val="8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th-TH" sz="1400" b="1" i="1">
              <a:solidFill>
                <a:srgbClr val="FF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*โปรแกรมอัตโนมัติ ไม่ต้องกรอกข้อมูล* </a:t>
          </a:r>
        </a:p>
      </xdr:txBody>
    </xdr:sp>
    <xdr:clientData/>
  </xdr:twoCellAnchor>
  <xdr:twoCellAnchor editAs="oneCell">
    <xdr:from>
      <xdr:col>10</xdr:col>
      <xdr:colOff>587376</xdr:colOff>
      <xdr:row>0</xdr:row>
      <xdr:rowOff>95250</xdr:rowOff>
    </xdr:from>
    <xdr:to>
      <xdr:col>12</xdr:col>
      <xdr:colOff>491547</xdr:colOff>
      <xdr:row>0</xdr:row>
      <xdr:rowOff>341313</xdr:rowOff>
    </xdr:to>
    <xdr:sp macro="" textlink="">
      <xdr:nvSpPr>
        <xdr:cNvPr id="5" name="Text Box 6">
          <a:extLst>
            <a:ext uri="{FF2B5EF4-FFF2-40B4-BE49-F238E27FC236}">
              <a16:creationId xmlns:a16="http://schemas.microsoft.com/office/drawing/2014/main" xmlns="" id="{3D2D4C4A-BF7A-4F72-80EF-7DE7FCDC2382}"/>
            </a:ext>
          </a:extLst>
        </xdr:cNvPr>
        <xdr:cNvSpPr txBox="1">
          <a:spLocks noChangeArrowheads="1"/>
        </xdr:cNvSpPr>
      </xdr:nvSpPr>
      <xdr:spPr bwMode="auto">
        <a:xfrm>
          <a:off x="8913814" y="95250"/>
          <a:ext cx="1245608" cy="246063"/>
        </a:xfrm>
        <a:prstGeom prst="rect">
          <a:avLst/>
        </a:prstGeom>
        <a:noFill/>
        <a:ln w="38100" cmpd="dbl">
          <a:solidFill>
            <a:srgbClr val="000000"/>
          </a:solidFill>
          <a:prstDash val="solid"/>
          <a:miter lim="800000"/>
          <a:headEnd/>
          <a:tailEnd/>
        </a:ln>
      </xdr:spPr>
      <xdr:txBody>
        <a:bodyPr vertOverflow="clip" wrap="square" lIns="0" tIns="22860" rIns="27432" bIns="0" anchor="ctr" upright="1"/>
        <a:lstStyle/>
        <a:p>
          <a:pPr algn="ctr" rtl="1">
            <a:defRPr sz="1000"/>
          </a:pPr>
          <a:r>
            <a:rPr lang="th-TH" sz="1200" b="1" i="0" strike="noStrike">
              <a:solidFill>
                <a:schemeClr val="accent1"/>
              </a:solidFill>
              <a:latin typeface="JasmineUPC" panose="02020603050405020304" pitchFamily="18" charset="-34"/>
              <a:cs typeface="JasmineUPC" panose="02020603050405020304" pitchFamily="18" charset="-34"/>
            </a:rPr>
            <a:t>แบบฟอร์มสรุปผล</a:t>
          </a:r>
          <a:r>
            <a:rPr lang="en-US" sz="1200" b="1" i="0" strike="noStrike">
              <a:solidFill>
                <a:schemeClr val="accent1"/>
              </a:solidFill>
              <a:latin typeface="JasmineUPC" panose="02020603050405020304" pitchFamily="18" charset="-34"/>
              <a:cs typeface="JasmineUPC" panose="02020603050405020304" pitchFamily="18" charset="-34"/>
            </a:rPr>
            <a:t>HRD</a:t>
          </a:r>
          <a:endParaRPr lang="th-TH" sz="1200" b="1" i="0" strike="noStrike">
            <a:solidFill>
              <a:schemeClr val="accent1"/>
            </a:solidFill>
            <a:latin typeface="JasmineUPC" panose="02020603050405020304" pitchFamily="18" charset="-34"/>
            <a:cs typeface="JasmineUPC" panose="02020603050405020304" pitchFamily="18" charset="-34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O58"/>
  <sheetViews>
    <sheetView showGridLines="0" tabSelected="1" topLeftCell="D1" zoomScale="150" zoomScaleNormal="150" zoomScaleSheetLayoutView="90" zoomScalePageLayoutView="120" workbookViewId="0">
      <pane ySplit="6" topLeftCell="A7" activePane="bottomLeft" state="frozen"/>
      <selection pane="bottomLeft" activeCell="H7" sqref="H7"/>
    </sheetView>
  </sheetViews>
  <sheetFormatPr defaultRowHeight="21.95" customHeight="1" x14ac:dyDescent="0.2"/>
  <cols>
    <col min="1" max="1" width="3.125" style="76" customWidth="1"/>
    <col min="2" max="2" width="19.125" style="77" customWidth="1"/>
    <col min="3" max="3" width="14.125" style="78" customWidth="1"/>
    <col min="4" max="4" width="8.125" style="79" customWidth="1"/>
    <col min="5" max="5" width="25.5" style="78" customWidth="1"/>
    <col min="6" max="6" width="13.625" style="78" customWidth="1"/>
    <col min="7" max="7" width="12.5" style="78" customWidth="1"/>
    <col min="8" max="8" width="8.25" style="76" customWidth="1"/>
    <col min="9" max="9" width="7" style="78" customWidth="1"/>
    <col min="10" max="10" width="7" style="80" customWidth="1"/>
    <col min="11" max="11" width="6" style="81" customWidth="1"/>
    <col min="12" max="12" width="5.625" style="82" customWidth="1"/>
    <col min="13" max="13" width="5.75" style="83" customWidth="1"/>
    <col min="14" max="14" width="7.375" style="3" customWidth="1"/>
    <col min="15" max="15" width="9" style="3"/>
    <col min="16" max="16384" width="9" style="26"/>
  </cols>
  <sheetData>
    <row r="1" spans="1:15" s="12" customFormat="1" ht="4.5" customHeight="1" x14ac:dyDescent="0.65">
      <c r="B1" s="52"/>
      <c r="C1" s="52"/>
      <c r="D1" s="52"/>
      <c r="E1" s="52"/>
      <c r="F1" s="52"/>
      <c r="G1" s="52"/>
      <c r="H1" s="52"/>
      <c r="I1" s="52"/>
      <c r="J1" s="52"/>
      <c r="K1" s="52"/>
      <c r="L1" s="52"/>
      <c r="M1" s="52"/>
      <c r="N1" s="10"/>
      <c r="O1" s="11"/>
    </row>
    <row r="2" spans="1:15" s="12" customFormat="1" ht="27.75" customHeight="1" x14ac:dyDescent="0.65">
      <c r="A2" s="53"/>
      <c r="B2" s="54" t="s">
        <v>54</v>
      </c>
      <c r="C2" s="132" t="s">
        <v>146</v>
      </c>
      <c r="D2" s="133"/>
      <c r="E2" s="134" t="s">
        <v>73</v>
      </c>
      <c r="F2" s="134"/>
      <c r="G2" s="134"/>
      <c r="H2" s="134"/>
      <c r="I2" s="134"/>
      <c r="J2" s="134"/>
      <c r="K2" s="134"/>
      <c r="L2" s="134"/>
      <c r="M2" s="134"/>
    </row>
    <row r="3" spans="1:15" s="12" customFormat="1" ht="5.25" customHeight="1" x14ac:dyDescent="0.4">
      <c r="A3" s="53"/>
      <c r="B3" s="55"/>
      <c r="C3" s="55" t="s">
        <v>55</v>
      </c>
      <c r="D3" s="55"/>
      <c r="E3" s="52"/>
      <c r="F3" s="56"/>
      <c r="G3" s="56"/>
      <c r="H3" s="56"/>
      <c r="I3" s="56"/>
      <c r="J3" s="57"/>
      <c r="K3" s="58"/>
      <c r="L3" s="56"/>
      <c r="M3" s="59"/>
    </row>
    <row r="4" spans="1:15" s="12" customFormat="1" ht="20.25" customHeight="1" x14ac:dyDescent="0.4">
      <c r="A4" s="60"/>
      <c r="B4" s="137" t="s">
        <v>59</v>
      </c>
      <c r="C4" s="137"/>
      <c r="D4" s="96">
        <v>15</v>
      </c>
      <c r="E4" s="61" t="s">
        <v>60</v>
      </c>
      <c r="F4" s="96">
        <v>35</v>
      </c>
      <c r="G4" s="62" t="s">
        <v>47</v>
      </c>
      <c r="H4" s="113">
        <v>2564</v>
      </c>
      <c r="I4" s="110" t="s">
        <v>75</v>
      </c>
      <c r="J4" s="136" t="s">
        <v>147</v>
      </c>
      <c r="K4" s="136"/>
      <c r="L4" s="111" t="s">
        <v>45</v>
      </c>
      <c r="M4" s="112">
        <v>44441</v>
      </c>
    </row>
    <row r="5" spans="1:15" s="27" customFormat="1" ht="4.5" customHeight="1" x14ac:dyDescent="0.2">
      <c r="A5" s="63"/>
      <c r="B5" s="135"/>
      <c r="C5" s="135"/>
      <c r="D5" s="64"/>
      <c r="E5" s="64"/>
      <c r="F5" s="65"/>
      <c r="G5" s="66"/>
      <c r="H5" s="67"/>
      <c r="I5" s="66"/>
      <c r="J5" s="68"/>
      <c r="K5" s="69"/>
      <c r="L5" s="70"/>
      <c r="M5" s="67"/>
      <c r="N5" s="3"/>
      <c r="O5" s="3"/>
    </row>
    <row r="6" spans="1:15" s="51" customFormat="1" ht="39.75" customHeight="1" x14ac:dyDescent="0.2">
      <c r="A6" s="71" t="s">
        <v>0</v>
      </c>
      <c r="B6" s="71" t="s">
        <v>63</v>
      </c>
      <c r="C6" s="71" t="s">
        <v>1</v>
      </c>
      <c r="D6" s="72" t="s">
        <v>3</v>
      </c>
      <c r="E6" s="71" t="s">
        <v>69</v>
      </c>
      <c r="F6" s="73" t="s">
        <v>4</v>
      </c>
      <c r="G6" s="74" t="s">
        <v>5</v>
      </c>
      <c r="H6" s="71" t="s">
        <v>2</v>
      </c>
      <c r="I6" s="101" t="s">
        <v>43</v>
      </c>
      <c r="J6" s="102" t="s">
        <v>44</v>
      </c>
      <c r="K6" s="99" t="s">
        <v>71</v>
      </c>
      <c r="L6" s="100" t="s">
        <v>50</v>
      </c>
      <c r="M6" s="75" t="s">
        <v>6</v>
      </c>
      <c r="N6" s="13"/>
      <c r="O6" s="1"/>
    </row>
    <row r="7" spans="1:15" ht="54.75" customHeight="1" x14ac:dyDescent="0.2">
      <c r="A7" s="119">
        <v>1</v>
      </c>
      <c r="B7" s="120" t="s">
        <v>150</v>
      </c>
      <c r="C7" s="121" t="s">
        <v>151</v>
      </c>
      <c r="D7" s="121" t="s">
        <v>51</v>
      </c>
      <c r="E7" s="131" t="s">
        <v>161</v>
      </c>
      <c r="F7" s="130" t="s">
        <v>162</v>
      </c>
      <c r="G7" s="130" t="s">
        <v>163</v>
      </c>
      <c r="H7" s="122" t="s">
        <v>152</v>
      </c>
      <c r="I7" s="123" t="s">
        <v>155</v>
      </c>
      <c r="J7" s="124">
        <v>15</v>
      </c>
      <c r="K7" s="125"/>
      <c r="L7" s="117" t="s">
        <v>149</v>
      </c>
      <c r="M7" s="118">
        <v>2</v>
      </c>
    </row>
    <row r="8" spans="1:15" ht="21.95" customHeight="1" x14ac:dyDescent="0.2">
      <c r="A8" s="119">
        <v>2</v>
      </c>
      <c r="B8" s="120" t="s">
        <v>78</v>
      </c>
      <c r="C8" s="121" t="s">
        <v>126</v>
      </c>
      <c r="D8" s="121" t="s">
        <v>51</v>
      </c>
      <c r="E8" s="130" t="s">
        <v>164</v>
      </c>
      <c r="F8" s="130" t="s">
        <v>165</v>
      </c>
      <c r="G8" s="130" t="s">
        <v>166</v>
      </c>
      <c r="H8" s="122" t="s">
        <v>145</v>
      </c>
      <c r="I8" s="123" t="s">
        <v>155</v>
      </c>
      <c r="J8" s="124">
        <v>3</v>
      </c>
      <c r="K8" s="125"/>
      <c r="L8" s="117" t="s">
        <v>149</v>
      </c>
      <c r="M8" s="118">
        <v>2</v>
      </c>
    </row>
    <row r="9" spans="1:15" ht="21.95" customHeight="1" x14ac:dyDescent="0.2">
      <c r="A9" s="119">
        <v>3</v>
      </c>
      <c r="B9" s="120" t="s">
        <v>157</v>
      </c>
      <c r="C9" s="121" t="s">
        <v>126</v>
      </c>
      <c r="D9" s="121" t="s">
        <v>51</v>
      </c>
      <c r="E9" s="130" t="s">
        <v>164</v>
      </c>
      <c r="F9" s="130" t="s">
        <v>165</v>
      </c>
      <c r="G9" s="130" t="s">
        <v>166</v>
      </c>
      <c r="H9" s="122" t="s">
        <v>145</v>
      </c>
      <c r="I9" s="123" t="s">
        <v>155</v>
      </c>
      <c r="J9" s="124">
        <v>3</v>
      </c>
      <c r="K9" s="125"/>
      <c r="L9" s="117" t="s">
        <v>149</v>
      </c>
      <c r="M9" s="118">
        <v>2</v>
      </c>
    </row>
    <row r="10" spans="1:15" ht="21.95" customHeight="1" x14ac:dyDescent="0.2">
      <c r="A10" s="119">
        <v>4</v>
      </c>
      <c r="B10" s="120" t="s">
        <v>80</v>
      </c>
      <c r="C10" s="121" t="s">
        <v>66</v>
      </c>
      <c r="D10" s="121" t="s">
        <v>51</v>
      </c>
      <c r="E10" s="130" t="s">
        <v>164</v>
      </c>
      <c r="F10" s="130" t="s">
        <v>165</v>
      </c>
      <c r="G10" s="130" t="s">
        <v>166</v>
      </c>
      <c r="H10" s="122" t="s">
        <v>145</v>
      </c>
      <c r="I10" s="123" t="s">
        <v>155</v>
      </c>
      <c r="J10" s="124">
        <v>3</v>
      </c>
      <c r="K10" s="125"/>
      <c r="L10" s="117" t="s">
        <v>149</v>
      </c>
      <c r="M10" s="118">
        <v>2</v>
      </c>
    </row>
    <row r="11" spans="1:15" ht="21.95" customHeight="1" x14ac:dyDescent="0.2">
      <c r="A11" s="119">
        <v>5</v>
      </c>
      <c r="B11" s="126" t="s">
        <v>82</v>
      </c>
      <c r="C11" s="121" t="s">
        <v>66</v>
      </c>
      <c r="D11" s="121" t="s">
        <v>51</v>
      </c>
      <c r="E11" s="130" t="s">
        <v>164</v>
      </c>
      <c r="F11" s="130" t="s">
        <v>165</v>
      </c>
      <c r="G11" s="130" t="s">
        <v>166</v>
      </c>
      <c r="H11" s="122" t="s">
        <v>145</v>
      </c>
      <c r="I11" s="123" t="s">
        <v>155</v>
      </c>
      <c r="J11" s="124">
        <v>3</v>
      </c>
      <c r="K11" s="125"/>
      <c r="L11" s="117" t="s">
        <v>149</v>
      </c>
      <c r="M11" s="118">
        <v>2</v>
      </c>
    </row>
    <row r="12" spans="1:15" ht="21.95" customHeight="1" x14ac:dyDescent="0.2">
      <c r="A12" s="119">
        <v>6</v>
      </c>
      <c r="B12" s="120" t="s">
        <v>83</v>
      </c>
      <c r="C12" s="121" t="s">
        <v>128</v>
      </c>
      <c r="D12" s="121" t="s">
        <v>51</v>
      </c>
      <c r="E12" s="130" t="s">
        <v>167</v>
      </c>
      <c r="F12" s="130" t="s">
        <v>165</v>
      </c>
      <c r="G12" s="130" t="s">
        <v>166</v>
      </c>
      <c r="H12" s="122" t="s">
        <v>145</v>
      </c>
      <c r="I12" s="123" t="s">
        <v>155</v>
      </c>
      <c r="J12" s="124">
        <v>3</v>
      </c>
      <c r="K12" s="125"/>
      <c r="L12" s="117" t="s">
        <v>149</v>
      </c>
      <c r="M12" s="118">
        <v>2</v>
      </c>
    </row>
    <row r="13" spans="1:15" ht="21.95" customHeight="1" x14ac:dyDescent="0.2">
      <c r="A13" s="119">
        <v>7</v>
      </c>
      <c r="B13" s="120" t="s">
        <v>84</v>
      </c>
      <c r="C13" s="121" t="s">
        <v>128</v>
      </c>
      <c r="D13" s="121" t="s">
        <v>51</v>
      </c>
      <c r="E13" s="130" t="s">
        <v>167</v>
      </c>
      <c r="F13" s="130" t="s">
        <v>165</v>
      </c>
      <c r="G13" s="130" t="s">
        <v>166</v>
      </c>
      <c r="H13" s="122" t="s">
        <v>145</v>
      </c>
      <c r="I13" s="123" t="s">
        <v>155</v>
      </c>
      <c r="J13" s="124">
        <v>9</v>
      </c>
      <c r="K13" s="125"/>
      <c r="L13" s="117" t="s">
        <v>149</v>
      </c>
      <c r="M13" s="118">
        <v>2</v>
      </c>
    </row>
    <row r="14" spans="1:15" ht="21.95" customHeight="1" x14ac:dyDescent="0.2">
      <c r="A14" s="119">
        <v>8</v>
      </c>
      <c r="B14" s="120" t="s">
        <v>85</v>
      </c>
      <c r="C14" s="121" t="s">
        <v>129</v>
      </c>
      <c r="D14" s="121" t="s">
        <v>51</v>
      </c>
      <c r="E14" s="130" t="s">
        <v>164</v>
      </c>
      <c r="F14" s="130" t="s">
        <v>165</v>
      </c>
      <c r="G14" s="130" t="s">
        <v>166</v>
      </c>
      <c r="H14" s="122" t="s">
        <v>145</v>
      </c>
      <c r="I14" s="123" t="s">
        <v>155</v>
      </c>
      <c r="J14" s="124">
        <v>9</v>
      </c>
      <c r="K14" s="125"/>
      <c r="L14" s="117" t="s">
        <v>149</v>
      </c>
      <c r="M14" s="118">
        <v>2</v>
      </c>
    </row>
    <row r="15" spans="1:15" ht="21.95" customHeight="1" x14ac:dyDescent="0.2">
      <c r="A15" s="119">
        <v>9</v>
      </c>
      <c r="B15" s="120" t="s">
        <v>86</v>
      </c>
      <c r="C15" s="121" t="s">
        <v>129</v>
      </c>
      <c r="D15" s="121" t="s">
        <v>51</v>
      </c>
      <c r="E15" s="130" t="s">
        <v>164</v>
      </c>
      <c r="F15" s="130" t="s">
        <v>165</v>
      </c>
      <c r="G15" s="130" t="s">
        <v>166</v>
      </c>
      <c r="H15" s="122" t="s">
        <v>145</v>
      </c>
      <c r="I15" s="123" t="s">
        <v>155</v>
      </c>
      <c r="J15" s="124">
        <v>3</v>
      </c>
      <c r="K15" s="125"/>
      <c r="L15" s="117" t="s">
        <v>149</v>
      </c>
      <c r="M15" s="118">
        <v>2</v>
      </c>
    </row>
    <row r="16" spans="1:15" ht="21.95" customHeight="1" x14ac:dyDescent="0.2">
      <c r="A16" s="119">
        <v>10</v>
      </c>
      <c r="B16" s="120" t="s">
        <v>158</v>
      </c>
      <c r="C16" s="121" t="s">
        <v>130</v>
      </c>
      <c r="D16" s="121" t="s">
        <v>51</v>
      </c>
      <c r="E16" s="130" t="s">
        <v>167</v>
      </c>
      <c r="F16" s="130" t="s">
        <v>165</v>
      </c>
      <c r="G16" s="130" t="s">
        <v>166</v>
      </c>
      <c r="H16" s="122" t="s">
        <v>145</v>
      </c>
      <c r="I16" s="123" t="s">
        <v>155</v>
      </c>
      <c r="J16" s="124">
        <v>3</v>
      </c>
      <c r="K16" s="125"/>
      <c r="L16" s="117" t="s">
        <v>149</v>
      </c>
      <c r="M16" s="118">
        <v>2</v>
      </c>
    </row>
    <row r="17" spans="1:13" ht="21.95" customHeight="1" x14ac:dyDescent="0.2">
      <c r="A17" s="119">
        <v>11</v>
      </c>
      <c r="B17" s="120" t="s">
        <v>88</v>
      </c>
      <c r="C17" s="121" t="s">
        <v>130</v>
      </c>
      <c r="D17" s="121" t="s">
        <v>51</v>
      </c>
      <c r="E17" s="130" t="s">
        <v>167</v>
      </c>
      <c r="F17" s="130" t="s">
        <v>165</v>
      </c>
      <c r="G17" s="130" t="s">
        <v>166</v>
      </c>
      <c r="H17" s="122" t="s">
        <v>145</v>
      </c>
      <c r="I17" s="123" t="s">
        <v>155</v>
      </c>
      <c r="J17" s="124">
        <v>9</v>
      </c>
      <c r="K17" s="125"/>
      <c r="L17" s="117" t="s">
        <v>149</v>
      </c>
      <c r="M17" s="118">
        <v>2</v>
      </c>
    </row>
    <row r="18" spans="1:13" ht="21.95" customHeight="1" x14ac:dyDescent="0.2">
      <c r="A18" s="119">
        <v>12</v>
      </c>
      <c r="B18" s="120" t="s">
        <v>89</v>
      </c>
      <c r="C18" s="121" t="s">
        <v>130</v>
      </c>
      <c r="D18" s="121" t="s">
        <v>51</v>
      </c>
      <c r="E18" s="130" t="s">
        <v>167</v>
      </c>
      <c r="F18" s="130" t="s">
        <v>165</v>
      </c>
      <c r="G18" s="130" t="s">
        <v>166</v>
      </c>
      <c r="H18" s="122" t="s">
        <v>145</v>
      </c>
      <c r="I18" s="123" t="s">
        <v>155</v>
      </c>
      <c r="J18" s="124">
        <v>9</v>
      </c>
      <c r="K18" s="125"/>
      <c r="L18" s="117" t="s">
        <v>149</v>
      </c>
      <c r="M18" s="118">
        <v>2</v>
      </c>
    </row>
    <row r="19" spans="1:13" ht="21.95" customHeight="1" x14ac:dyDescent="0.2">
      <c r="A19" s="119">
        <v>13</v>
      </c>
      <c r="B19" s="120" t="s">
        <v>90</v>
      </c>
      <c r="C19" s="121" t="s">
        <v>131</v>
      </c>
      <c r="D19" s="121" t="s">
        <v>51</v>
      </c>
      <c r="E19" s="130" t="s">
        <v>164</v>
      </c>
      <c r="F19" s="130" t="s">
        <v>165</v>
      </c>
      <c r="G19" s="130" t="s">
        <v>166</v>
      </c>
      <c r="H19" s="122" t="s">
        <v>145</v>
      </c>
      <c r="I19" s="123" t="s">
        <v>155</v>
      </c>
      <c r="J19" s="124">
        <v>9</v>
      </c>
      <c r="K19" s="125"/>
      <c r="L19" s="117" t="s">
        <v>149</v>
      </c>
      <c r="M19" s="118">
        <v>2</v>
      </c>
    </row>
    <row r="20" spans="1:13" ht="21.95" customHeight="1" x14ac:dyDescent="0.2">
      <c r="A20" s="119">
        <v>14</v>
      </c>
      <c r="B20" s="120" t="s">
        <v>91</v>
      </c>
      <c r="C20" s="121" t="s">
        <v>131</v>
      </c>
      <c r="D20" s="121" t="s">
        <v>51</v>
      </c>
      <c r="E20" s="130" t="s">
        <v>167</v>
      </c>
      <c r="F20" s="130" t="s">
        <v>165</v>
      </c>
      <c r="G20" s="130" t="s">
        <v>166</v>
      </c>
      <c r="H20" s="122" t="s">
        <v>145</v>
      </c>
      <c r="I20" s="123" t="s">
        <v>155</v>
      </c>
      <c r="J20" s="124">
        <v>3</v>
      </c>
      <c r="K20" s="125"/>
      <c r="L20" s="117" t="s">
        <v>149</v>
      </c>
      <c r="M20" s="118">
        <v>2</v>
      </c>
    </row>
    <row r="21" spans="1:13" ht="21.95" customHeight="1" x14ac:dyDescent="0.2">
      <c r="A21" s="119">
        <v>15</v>
      </c>
      <c r="B21" s="120" t="s">
        <v>92</v>
      </c>
      <c r="C21" s="121" t="s">
        <v>132</v>
      </c>
      <c r="D21" s="121" t="s">
        <v>51</v>
      </c>
      <c r="E21" s="130" t="s">
        <v>168</v>
      </c>
      <c r="F21" s="130" t="s">
        <v>162</v>
      </c>
      <c r="G21" s="130" t="s">
        <v>166</v>
      </c>
      <c r="H21" s="122" t="s">
        <v>145</v>
      </c>
      <c r="I21" s="123" t="s">
        <v>155</v>
      </c>
      <c r="J21" s="124">
        <v>9</v>
      </c>
      <c r="K21" s="125"/>
      <c r="L21" s="117" t="s">
        <v>149</v>
      </c>
      <c r="M21" s="118">
        <v>2</v>
      </c>
    </row>
    <row r="22" spans="1:13" ht="21.95" customHeight="1" x14ac:dyDescent="0.2">
      <c r="A22" s="119">
        <v>16</v>
      </c>
      <c r="B22" s="129" t="s">
        <v>93</v>
      </c>
      <c r="C22" s="121" t="s">
        <v>133</v>
      </c>
      <c r="D22" s="121" t="s">
        <v>67</v>
      </c>
      <c r="E22" s="130" t="s">
        <v>168</v>
      </c>
      <c r="F22" s="130" t="s">
        <v>162</v>
      </c>
      <c r="G22" s="130" t="s">
        <v>166</v>
      </c>
      <c r="H22" s="122" t="s">
        <v>145</v>
      </c>
      <c r="I22" s="123" t="s">
        <v>155</v>
      </c>
      <c r="J22" s="124">
        <v>3</v>
      </c>
      <c r="K22" s="125"/>
      <c r="L22" s="117" t="s">
        <v>149</v>
      </c>
      <c r="M22" s="118">
        <v>2</v>
      </c>
    </row>
    <row r="23" spans="1:13" ht="21.95" customHeight="1" x14ac:dyDescent="0.2">
      <c r="A23" s="119">
        <v>17</v>
      </c>
      <c r="B23" s="120" t="s">
        <v>94</v>
      </c>
      <c r="C23" s="121" t="s">
        <v>133</v>
      </c>
      <c r="D23" s="121" t="s">
        <v>67</v>
      </c>
      <c r="E23" s="130" t="s">
        <v>168</v>
      </c>
      <c r="F23" s="130" t="s">
        <v>162</v>
      </c>
      <c r="G23" s="130" t="s">
        <v>166</v>
      </c>
      <c r="H23" s="122" t="s">
        <v>145</v>
      </c>
      <c r="I23" s="123" t="s">
        <v>155</v>
      </c>
      <c r="J23" s="124">
        <v>3</v>
      </c>
      <c r="K23" s="125"/>
      <c r="L23" s="117" t="s">
        <v>149</v>
      </c>
      <c r="M23" s="118">
        <v>2</v>
      </c>
    </row>
    <row r="24" spans="1:13" ht="21.95" customHeight="1" x14ac:dyDescent="0.2">
      <c r="A24" s="119">
        <v>18</v>
      </c>
      <c r="B24" s="120" t="s">
        <v>95</v>
      </c>
      <c r="C24" s="121" t="s">
        <v>133</v>
      </c>
      <c r="D24" s="121" t="s">
        <v>67</v>
      </c>
      <c r="E24" s="130" t="s">
        <v>168</v>
      </c>
      <c r="F24" s="130" t="s">
        <v>162</v>
      </c>
      <c r="G24" s="130" t="s">
        <v>166</v>
      </c>
      <c r="H24" s="122" t="s">
        <v>145</v>
      </c>
      <c r="I24" s="123" t="s">
        <v>155</v>
      </c>
      <c r="J24" s="124">
        <v>3</v>
      </c>
      <c r="K24" s="125"/>
      <c r="L24" s="117" t="s">
        <v>149</v>
      </c>
      <c r="M24" s="118">
        <v>2</v>
      </c>
    </row>
    <row r="25" spans="1:13" ht="21.95" customHeight="1" x14ac:dyDescent="0.2">
      <c r="A25" s="119">
        <v>19</v>
      </c>
      <c r="B25" s="120" t="s">
        <v>96</v>
      </c>
      <c r="C25" s="121" t="s">
        <v>133</v>
      </c>
      <c r="D25" s="121" t="s">
        <v>67</v>
      </c>
      <c r="E25" s="130" t="s">
        <v>168</v>
      </c>
      <c r="F25" s="130" t="s">
        <v>162</v>
      </c>
      <c r="G25" s="130" t="s">
        <v>166</v>
      </c>
      <c r="H25" s="122" t="s">
        <v>145</v>
      </c>
      <c r="I25" s="123" t="s">
        <v>155</v>
      </c>
      <c r="J25" s="124">
        <v>3</v>
      </c>
      <c r="K25" s="125"/>
      <c r="L25" s="117" t="s">
        <v>149</v>
      </c>
      <c r="M25" s="118">
        <v>2</v>
      </c>
    </row>
    <row r="26" spans="1:13" ht="21.95" customHeight="1" x14ac:dyDescent="0.2">
      <c r="A26" s="119">
        <v>20</v>
      </c>
      <c r="B26" s="120" t="s">
        <v>97</v>
      </c>
      <c r="C26" s="121" t="s">
        <v>133</v>
      </c>
      <c r="D26" s="121" t="s">
        <v>67</v>
      </c>
      <c r="E26" s="130" t="s">
        <v>168</v>
      </c>
      <c r="F26" s="130" t="s">
        <v>162</v>
      </c>
      <c r="G26" s="130" t="s">
        <v>166</v>
      </c>
      <c r="H26" s="122" t="s">
        <v>145</v>
      </c>
      <c r="I26" s="123" t="s">
        <v>155</v>
      </c>
      <c r="J26" s="124">
        <v>3</v>
      </c>
      <c r="K26" s="125"/>
      <c r="L26" s="117" t="s">
        <v>149</v>
      </c>
      <c r="M26" s="118">
        <v>2</v>
      </c>
    </row>
    <row r="27" spans="1:13" ht="21.95" customHeight="1" x14ac:dyDescent="0.2">
      <c r="A27" s="119">
        <v>21</v>
      </c>
      <c r="B27" s="120" t="s">
        <v>98</v>
      </c>
      <c r="C27" s="121" t="s">
        <v>133</v>
      </c>
      <c r="D27" s="121" t="s">
        <v>67</v>
      </c>
      <c r="E27" s="130" t="s">
        <v>168</v>
      </c>
      <c r="F27" s="130" t="s">
        <v>162</v>
      </c>
      <c r="G27" s="130" t="s">
        <v>166</v>
      </c>
      <c r="H27" s="122" t="s">
        <v>145</v>
      </c>
      <c r="I27" s="123" t="s">
        <v>155</v>
      </c>
      <c r="J27" s="124">
        <v>3</v>
      </c>
      <c r="K27" s="125"/>
      <c r="L27" s="117" t="s">
        <v>149</v>
      </c>
      <c r="M27" s="118">
        <v>2</v>
      </c>
    </row>
    <row r="28" spans="1:13" ht="21.95" customHeight="1" x14ac:dyDescent="0.2">
      <c r="A28" s="119">
        <v>22</v>
      </c>
      <c r="B28" s="126" t="s">
        <v>99</v>
      </c>
      <c r="C28" s="121" t="s">
        <v>133</v>
      </c>
      <c r="D28" s="121" t="s">
        <v>67</v>
      </c>
      <c r="E28" s="130" t="s">
        <v>168</v>
      </c>
      <c r="F28" s="130" t="s">
        <v>162</v>
      </c>
      <c r="G28" s="130" t="s">
        <v>166</v>
      </c>
      <c r="H28" s="122" t="s">
        <v>145</v>
      </c>
      <c r="I28" s="123" t="s">
        <v>155</v>
      </c>
      <c r="J28" s="124">
        <v>3</v>
      </c>
      <c r="K28" s="125"/>
      <c r="L28" s="117" t="s">
        <v>149</v>
      </c>
      <c r="M28" s="118">
        <v>2</v>
      </c>
    </row>
    <row r="29" spans="1:13" ht="21.95" customHeight="1" x14ac:dyDescent="0.2">
      <c r="A29" s="119">
        <v>23</v>
      </c>
      <c r="B29" s="120" t="s">
        <v>100</v>
      </c>
      <c r="C29" s="121" t="s">
        <v>134</v>
      </c>
      <c r="D29" s="121" t="s">
        <v>67</v>
      </c>
      <c r="E29" s="130" t="s">
        <v>168</v>
      </c>
      <c r="F29" s="130" t="s">
        <v>162</v>
      </c>
      <c r="G29" s="130" t="s">
        <v>166</v>
      </c>
      <c r="H29" s="122" t="s">
        <v>145</v>
      </c>
      <c r="I29" s="123" t="s">
        <v>155</v>
      </c>
      <c r="J29" s="124">
        <v>3</v>
      </c>
      <c r="K29" s="125"/>
      <c r="L29" s="117" t="s">
        <v>149</v>
      </c>
      <c r="M29" s="118">
        <v>2</v>
      </c>
    </row>
    <row r="30" spans="1:13" ht="21.95" customHeight="1" x14ac:dyDescent="0.2">
      <c r="A30" s="119">
        <v>24</v>
      </c>
      <c r="B30" s="120" t="s">
        <v>101</v>
      </c>
      <c r="C30" s="121" t="s">
        <v>134</v>
      </c>
      <c r="D30" s="121" t="s">
        <v>67</v>
      </c>
      <c r="E30" s="130" t="s">
        <v>168</v>
      </c>
      <c r="F30" s="130" t="s">
        <v>162</v>
      </c>
      <c r="G30" s="130" t="s">
        <v>166</v>
      </c>
      <c r="H30" s="122" t="s">
        <v>145</v>
      </c>
      <c r="I30" s="123" t="s">
        <v>155</v>
      </c>
      <c r="J30" s="124">
        <v>3</v>
      </c>
      <c r="K30" s="125"/>
      <c r="L30" s="117" t="s">
        <v>149</v>
      </c>
      <c r="M30" s="118">
        <v>2</v>
      </c>
    </row>
    <row r="31" spans="1:13" ht="21.95" customHeight="1" x14ac:dyDescent="0.2">
      <c r="A31" s="119">
        <v>25</v>
      </c>
      <c r="B31" s="120" t="s">
        <v>102</v>
      </c>
      <c r="C31" s="121" t="s">
        <v>134</v>
      </c>
      <c r="D31" s="121" t="s">
        <v>67</v>
      </c>
      <c r="E31" s="130" t="s">
        <v>168</v>
      </c>
      <c r="F31" s="130" t="s">
        <v>162</v>
      </c>
      <c r="G31" s="130" t="s">
        <v>166</v>
      </c>
      <c r="H31" s="122" t="s">
        <v>145</v>
      </c>
      <c r="I31" s="123" t="s">
        <v>155</v>
      </c>
      <c r="J31" s="124">
        <v>3</v>
      </c>
      <c r="K31" s="125"/>
      <c r="L31" s="117" t="s">
        <v>149</v>
      </c>
      <c r="M31" s="118">
        <v>2</v>
      </c>
    </row>
    <row r="32" spans="1:13" ht="21.95" customHeight="1" x14ac:dyDescent="0.2">
      <c r="A32" s="119">
        <v>26</v>
      </c>
      <c r="B32" s="120" t="s">
        <v>103</v>
      </c>
      <c r="C32" s="121" t="s">
        <v>134</v>
      </c>
      <c r="D32" s="121" t="s">
        <v>67</v>
      </c>
      <c r="E32" s="130" t="s">
        <v>168</v>
      </c>
      <c r="F32" s="130" t="s">
        <v>162</v>
      </c>
      <c r="G32" s="130" t="s">
        <v>166</v>
      </c>
      <c r="H32" s="122" t="s">
        <v>145</v>
      </c>
      <c r="I32" s="123" t="s">
        <v>155</v>
      </c>
      <c r="J32" s="124">
        <v>3</v>
      </c>
      <c r="K32" s="125"/>
      <c r="L32" s="117" t="s">
        <v>149</v>
      </c>
      <c r="M32" s="118">
        <v>2</v>
      </c>
    </row>
    <row r="33" spans="1:13" ht="21.95" customHeight="1" x14ac:dyDescent="0.2">
      <c r="A33" s="119">
        <v>27</v>
      </c>
      <c r="B33" s="120" t="s">
        <v>104</v>
      </c>
      <c r="C33" s="121" t="s">
        <v>134</v>
      </c>
      <c r="D33" s="121" t="s">
        <v>67</v>
      </c>
      <c r="E33" s="130" t="s">
        <v>168</v>
      </c>
      <c r="F33" s="130" t="s">
        <v>162</v>
      </c>
      <c r="G33" s="130" t="s">
        <v>166</v>
      </c>
      <c r="H33" s="122" t="s">
        <v>145</v>
      </c>
      <c r="I33" s="123" t="s">
        <v>155</v>
      </c>
      <c r="J33" s="124">
        <v>3</v>
      </c>
      <c r="K33" s="125"/>
      <c r="L33" s="117" t="s">
        <v>149</v>
      </c>
      <c r="M33" s="118">
        <v>2</v>
      </c>
    </row>
    <row r="34" spans="1:13" ht="21.95" customHeight="1" x14ac:dyDescent="0.2">
      <c r="A34" s="119">
        <v>28</v>
      </c>
      <c r="B34" s="120" t="s">
        <v>159</v>
      </c>
      <c r="C34" s="121" t="s">
        <v>134</v>
      </c>
      <c r="D34" s="121" t="s">
        <v>67</v>
      </c>
      <c r="E34" s="130" t="s">
        <v>168</v>
      </c>
      <c r="F34" s="130" t="s">
        <v>162</v>
      </c>
      <c r="G34" s="130" t="s">
        <v>166</v>
      </c>
      <c r="H34" s="122" t="s">
        <v>145</v>
      </c>
      <c r="I34" s="123" t="s">
        <v>155</v>
      </c>
      <c r="J34" s="124">
        <v>3</v>
      </c>
      <c r="K34" s="125"/>
      <c r="L34" s="117" t="s">
        <v>149</v>
      </c>
      <c r="M34" s="118">
        <v>2</v>
      </c>
    </row>
    <row r="35" spans="1:13" ht="21.95" customHeight="1" x14ac:dyDescent="0.2">
      <c r="A35" s="119">
        <v>29</v>
      </c>
      <c r="B35" s="120" t="s">
        <v>153</v>
      </c>
      <c r="C35" s="121" t="s">
        <v>134</v>
      </c>
      <c r="D35" s="121" t="s">
        <v>67</v>
      </c>
      <c r="E35" s="130" t="s">
        <v>168</v>
      </c>
      <c r="F35" s="130" t="s">
        <v>162</v>
      </c>
      <c r="G35" s="130" t="s">
        <v>166</v>
      </c>
      <c r="H35" s="122" t="s">
        <v>145</v>
      </c>
      <c r="I35" s="123" t="s">
        <v>155</v>
      </c>
      <c r="J35" s="124">
        <v>3</v>
      </c>
      <c r="K35" s="125"/>
      <c r="L35" s="117" t="s">
        <v>149</v>
      </c>
      <c r="M35" s="118">
        <v>2</v>
      </c>
    </row>
    <row r="36" spans="1:13" ht="21.95" customHeight="1" x14ac:dyDescent="0.2">
      <c r="A36" s="119">
        <v>30</v>
      </c>
      <c r="B36" s="120" t="s">
        <v>105</v>
      </c>
      <c r="C36" s="121" t="s">
        <v>134</v>
      </c>
      <c r="D36" s="121" t="s">
        <v>67</v>
      </c>
      <c r="E36" s="130" t="s">
        <v>168</v>
      </c>
      <c r="F36" s="130" t="s">
        <v>162</v>
      </c>
      <c r="G36" s="130" t="s">
        <v>166</v>
      </c>
      <c r="H36" s="122" t="s">
        <v>145</v>
      </c>
      <c r="I36" s="123" t="s">
        <v>155</v>
      </c>
      <c r="J36" s="124">
        <v>3</v>
      </c>
      <c r="K36" s="125"/>
      <c r="L36" s="117" t="s">
        <v>149</v>
      </c>
      <c r="M36" s="118">
        <v>2</v>
      </c>
    </row>
    <row r="37" spans="1:13" ht="21.95" customHeight="1" x14ac:dyDescent="0.2">
      <c r="A37" s="119">
        <v>31</v>
      </c>
      <c r="B37" s="120" t="s">
        <v>160</v>
      </c>
      <c r="C37" s="121" t="s">
        <v>134</v>
      </c>
      <c r="D37" s="121" t="s">
        <v>67</v>
      </c>
      <c r="E37" s="130" t="s">
        <v>168</v>
      </c>
      <c r="F37" s="130" t="s">
        <v>162</v>
      </c>
      <c r="G37" s="130" t="s">
        <v>166</v>
      </c>
      <c r="H37" s="122" t="s">
        <v>145</v>
      </c>
      <c r="I37" s="123" t="s">
        <v>155</v>
      </c>
      <c r="J37" s="124">
        <v>3</v>
      </c>
      <c r="K37" s="125"/>
      <c r="L37" s="117" t="s">
        <v>149</v>
      </c>
      <c r="M37" s="118">
        <v>2</v>
      </c>
    </row>
    <row r="38" spans="1:13" ht="21.95" customHeight="1" x14ac:dyDescent="0.2">
      <c r="A38" s="119">
        <v>32</v>
      </c>
      <c r="B38" s="128" t="s">
        <v>107</v>
      </c>
      <c r="C38" s="121" t="s">
        <v>134</v>
      </c>
      <c r="D38" s="121" t="s">
        <v>67</v>
      </c>
      <c r="E38" s="130" t="s">
        <v>168</v>
      </c>
      <c r="F38" s="130" t="s">
        <v>162</v>
      </c>
      <c r="G38" s="130" t="s">
        <v>166</v>
      </c>
      <c r="H38" s="122" t="s">
        <v>145</v>
      </c>
      <c r="I38" s="123" t="s">
        <v>155</v>
      </c>
      <c r="J38" s="124">
        <v>3</v>
      </c>
      <c r="K38" s="125"/>
      <c r="L38" s="117" t="s">
        <v>149</v>
      </c>
      <c r="M38" s="118">
        <v>2</v>
      </c>
    </row>
    <row r="39" spans="1:13" ht="21.95" customHeight="1" x14ac:dyDescent="0.2">
      <c r="A39" s="119">
        <v>33</v>
      </c>
      <c r="B39" s="120" t="s">
        <v>108</v>
      </c>
      <c r="C39" s="121" t="s">
        <v>134</v>
      </c>
      <c r="D39" s="121" t="s">
        <v>67</v>
      </c>
      <c r="E39" s="130" t="s">
        <v>168</v>
      </c>
      <c r="F39" s="130" t="s">
        <v>162</v>
      </c>
      <c r="G39" s="130" t="s">
        <v>166</v>
      </c>
      <c r="H39" s="122" t="s">
        <v>145</v>
      </c>
      <c r="I39" s="123" t="s">
        <v>155</v>
      </c>
      <c r="J39" s="124">
        <v>3</v>
      </c>
      <c r="K39" s="125"/>
      <c r="L39" s="117" t="s">
        <v>149</v>
      </c>
      <c r="M39" s="118">
        <v>2</v>
      </c>
    </row>
    <row r="40" spans="1:13" ht="21.95" customHeight="1" x14ac:dyDescent="0.2">
      <c r="A40" s="119">
        <v>34</v>
      </c>
      <c r="B40" s="120" t="s">
        <v>109</v>
      </c>
      <c r="C40" s="121" t="s">
        <v>134</v>
      </c>
      <c r="D40" s="121" t="s">
        <v>67</v>
      </c>
      <c r="E40" s="130" t="s">
        <v>168</v>
      </c>
      <c r="F40" s="130" t="s">
        <v>162</v>
      </c>
      <c r="G40" s="130" t="s">
        <v>166</v>
      </c>
      <c r="H40" s="122" t="s">
        <v>145</v>
      </c>
      <c r="I40" s="123" t="s">
        <v>155</v>
      </c>
      <c r="J40" s="124">
        <v>3</v>
      </c>
      <c r="K40" s="125"/>
      <c r="L40" s="117" t="s">
        <v>149</v>
      </c>
      <c r="M40" s="118">
        <v>2</v>
      </c>
    </row>
    <row r="41" spans="1:13" ht="21.95" customHeight="1" x14ac:dyDescent="0.2">
      <c r="A41" s="119">
        <v>35</v>
      </c>
      <c r="B41" s="120" t="s">
        <v>110</v>
      </c>
      <c r="C41" s="121" t="s">
        <v>134</v>
      </c>
      <c r="D41" s="121" t="s">
        <v>67</v>
      </c>
      <c r="E41" s="130" t="s">
        <v>168</v>
      </c>
      <c r="F41" s="130" t="s">
        <v>162</v>
      </c>
      <c r="G41" s="130" t="s">
        <v>166</v>
      </c>
      <c r="H41" s="122" t="s">
        <v>145</v>
      </c>
      <c r="I41" s="123" t="s">
        <v>155</v>
      </c>
      <c r="J41" s="124">
        <v>3</v>
      </c>
      <c r="K41" s="125"/>
      <c r="L41" s="117" t="s">
        <v>149</v>
      </c>
      <c r="M41" s="118">
        <v>2</v>
      </c>
    </row>
    <row r="42" spans="1:13" ht="21.95" customHeight="1" x14ac:dyDescent="0.2">
      <c r="A42" s="119">
        <v>36</v>
      </c>
      <c r="B42" s="120" t="s">
        <v>154</v>
      </c>
      <c r="C42" s="121" t="s">
        <v>134</v>
      </c>
      <c r="D42" s="121" t="s">
        <v>67</v>
      </c>
      <c r="E42" s="130" t="s">
        <v>168</v>
      </c>
      <c r="F42" s="130" t="s">
        <v>162</v>
      </c>
      <c r="G42" s="130" t="s">
        <v>166</v>
      </c>
      <c r="H42" s="122" t="s">
        <v>145</v>
      </c>
      <c r="I42" s="123" t="s">
        <v>155</v>
      </c>
      <c r="J42" s="124">
        <v>3</v>
      </c>
      <c r="K42" s="125"/>
      <c r="L42" s="117" t="s">
        <v>149</v>
      </c>
      <c r="M42" s="118">
        <v>2</v>
      </c>
    </row>
    <row r="43" spans="1:13" ht="21.95" customHeight="1" x14ac:dyDescent="0.2">
      <c r="A43" s="119">
        <v>37</v>
      </c>
      <c r="B43" s="120" t="s">
        <v>111</v>
      </c>
      <c r="C43" s="121" t="s">
        <v>135</v>
      </c>
      <c r="D43" s="121" t="s">
        <v>67</v>
      </c>
      <c r="E43" s="130" t="s">
        <v>168</v>
      </c>
      <c r="F43" s="130" t="s">
        <v>162</v>
      </c>
      <c r="G43" s="130" t="s">
        <v>166</v>
      </c>
      <c r="H43" s="122" t="s">
        <v>145</v>
      </c>
      <c r="I43" s="123" t="s">
        <v>155</v>
      </c>
      <c r="J43" s="124">
        <v>3</v>
      </c>
      <c r="K43" s="125"/>
      <c r="L43" s="117" t="s">
        <v>149</v>
      </c>
      <c r="M43" s="118">
        <v>2</v>
      </c>
    </row>
    <row r="44" spans="1:13" ht="21.95" customHeight="1" x14ac:dyDescent="0.2">
      <c r="A44" s="119">
        <v>38</v>
      </c>
      <c r="B44" s="120" t="s">
        <v>112</v>
      </c>
      <c r="C44" s="121" t="s">
        <v>135</v>
      </c>
      <c r="D44" s="121" t="s">
        <v>67</v>
      </c>
      <c r="E44" s="130" t="s">
        <v>168</v>
      </c>
      <c r="F44" s="130" t="s">
        <v>162</v>
      </c>
      <c r="G44" s="130" t="s">
        <v>166</v>
      </c>
      <c r="H44" s="122" t="s">
        <v>145</v>
      </c>
      <c r="I44" s="123" t="s">
        <v>155</v>
      </c>
      <c r="J44" s="124">
        <v>3</v>
      </c>
      <c r="K44" s="125"/>
      <c r="L44" s="117" t="s">
        <v>149</v>
      </c>
      <c r="M44" s="118">
        <v>2</v>
      </c>
    </row>
    <row r="45" spans="1:13" ht="21.95" customHeight="1" x14ac:dyDescent="0.2">
      <c r="A45" s="119">
        <v>39</v>
      </c>
      <c r="B45" s="120" t="s">
        <v>113</v>
      </c>
      <c r="C45" s="121" t="s">
        <v>136</v>
      </c>
      <c r="D45" s="121" t="s">
        <v>67</v>
      </c>
      <c r="E45" s="130" t="s">
        <v>168</v>
      </c>
      <c r="F45" s="130" t="s">
        <v>162</v>
      </c>
      <c r="G45" s="130" t="s">
        <v>166</v>
      </c>
      <c r="H45" s="122" t="s">
        <v>145</v>
      </c>
      <c r="I45" s="123" t="s">
        <v>155</v>
      </c>
      <c r="J45" s="124">
        <v>3</v>
      </c>
      <c r="K45" s="125"/>
      <c r="L45" s="117" t="s">
        <v>149</v>
      </c>
      <c r="M45" s="118">
        <v>2</v>
      </c>
    </row>
    <row r="46" spans="1:13" ht="21.95" customHeight="1" x14ac:dyDescent="0.2">
      <c r="A46" s="119">
        <v>40</v>
      </c>
      <c r="B46" s="120" t="s">
        <v>114</v>
      </c>
      <c r="C46" s="121" t="s">
        <v>136</v>
      </c>
      <c r="D46" s="121" t="s">
        <v>67</v>
      </c>
      <c r="E46" s="130" t="s">
        <v>168</v>
      </c>
      <c r="F46" s="130" t="s">
        <v>162</v>
      </c>
      <c r="G46" s="130" t="s">
        <v>166</v>
      </c>
      <c r="H46" s="122" t="s">
        <v>145</v>
      </c>
      <c r="I46" s="123" t="s">
        <v>155</v>
      </c>
      <c r="J46" s="124">
        <v>3</v>
      </c>
      <c r="K46" s="125"/>
      <c r="L46" s="117" t="s">
        <v>149</v>
      </c>
      <c r="M46" s="118">
        <v>2</v>
      </c>
    </row>
    <row r="47" spans="1:13" ht="21.95" customHeight="1" x14ac:dyDescent="0.2">
      <c r="A47" s="119">
        <v>41</v>
      </c>
      <c r="B47" s="120" t="s">
        <v>115</v>
      </c>
      <c r="C47" s="121" t="s">
        <v>137</v>
      </c>
      <c r="D47" s="121" t="s">
        <v>67</v>
      </c>
      <c r="E47" s="130" t="s">
        <v>168</v>
      </c>
      <c r="F47" s="130" t="s">
        <v>162</v>
      </c>
      <c r="G47" s="130" t="s">
        <v>166</v>
      </c>
      <c r="H47" s="122" t="s">
        <v>145</v>
      </c>
      <c r="I47" s="123" t="s">
        <v>155</v>
      </c>
      <c r="J47" s="124">
        <v>3</v>
      </c>
      <c r="K47" s="125"/>
      <c r="L47" s="117" t="s">
        <v>149</v>
      </c>
      <c r="M47" s="118">
        <v>2</v>
      </c>
    </row>
    <row r="48" spans="1:13" ht="21.95" customHeight="1" x14ac:dyDescent="0.2">
      <c r="A48" s="119">
        <v>42</v>
      </c>
      <c r="B48" s="120" t="s">
        <v>116</v>
      </c>
      <c r="C48" s="121" t="s">
        <v>138</v>
      </c>
      <c r="D48" s="121" t="s">
        <v>67</v>
      </c>
      <c r="E48" s="130" t="s">
        <v>168</v>
      </c>
      <c r="F48" s="130" t="s">
        <v>162</v>
      </c>
      <c r="G48" s="130" t="s">
        <v>166</v>
      </c>
      <c r="H48" s="122" t="s">
        <v>145</v>
      </c>
      <c r="I48" s="123" t="s">
        <v>155</v>
      </c>
      <c r="J48" s="124">
        <v>3</v>
      </c>
      <c r="K48" s="125"/>
      <c r="L48" s="117" t="s">
        <v>149</v>
      </c>
      <c r="M48" s="118">
        <v>2</v>
      </c>
    </row>
    <row r="49" spans="1:13" ht="21.95" customHeight="1" x14ac:dyDescent="0.2">
      <c r="A49" s="119">
        <v>43</v>
      </c>
      <c r="B49" s="120" t="s">
        <v>117</v>
      </c>
      <c r="C49" s="121" t="s">
        <v>139</v>
      </c>
      <c r="D49" s="121" t="s">
        <v>67</v>
      </c>
      <c r="E49" s="130" t="s">
        <v>168</v>
      </c>
      <c r="F49" s="130" t="s">
        <v>162</v>
      </c>
      <c r="G49" s="130" t="s">
        <v>166</v>
      </c>
      <c r="H49" s="122" t="s">
        <v>145</v>
      </c>
      <c r="I49" s="123" t="s">
        <v>155</v>
      </c>
      <c r="J49" s="124">
        <v>3</v>
      </c>
      <c r="K49" s="125"/>
      <c r="L49" s="117" t="s">
        <v>149</v>
      </c>
      <c r="M49" s="118">
        <v>2</v>
      </c>
    </row>
    <row r="50" spans="1:13" ht="21.95" customHeight="1" x14ac:dyDescent="0.2">
      <c r="A50" s="119">
        <v>44</v>
      </c>
      <c r="B50" s="120" t="s">
        <v>118</v>
      </c>
      <c r="C50" s="121" t="s">
        <v>140</v>
      </c>
      <c r="D50" s="121" t="s">
        <v>67</v>
      </c>
      <c r="E50" s="130" t="s">
        <v>168</v>
      </c>
      <c r="F50" s="130" t="s">
        <v>162</v>
      </c>
      <c r="G50" s="130" t="s">
        <v>166</v>
      </c>
      <c r="H50" s="122" t="s">
        <v>145</v>
      </c>
      <c r="I50" s="123" t="s">
        <v>155</v>
      </c>
      <c r="J50" s="124">
        <v>3</v>
      </c>
      <c r="K50" s="125"/>
      <c r="L50" s="117" t="s">
        <v>149</v>
      </c>
      <c r="M50" s="118">
        <v>2</v>
      </c>
    </row>
    <row r="51" spans="1:13" ht="21.95" customHeight="1" x14ac:dyDescent="0.2">
      <c r="A51" s="119">
        <v>45</v>
      </c>
      <c r="B51" s="120" t="s">
        <v>119</v>
      </c>
      <c r="C51" s="121" t="s">
        <v>140</v>
      </c>
      <c r="D51" s="121" t="s">
        <v>67</v>
      </c>
      <c r="E51" s="130" t="s">
        <v>168</v>
      </c>
      <c r="F51" s="130" t="s">
        <v>162</v>
      </c>
      <c r="G51" s="130" t="s">
        <v>166</v>
      </c>
      <c r="H51" s="122" t="s">
        <v>145</v>
      </c>
      <c r="I51" s="123" t="s">
        <v>155</v>
      </c>
      <c r="J51" s="124">
        <v>3</v>
      </c>
      <c r="K51" s="125"/>
      <c r="L51" s="117" t="s">
        <v>149</v>
      </c>
      <c r="M51" s="118">
        <v>2</v>
      </c>
    </row>
    <row r="52" spans="1:13" ht="21.95" customHeight="1" x14ac:dyDescent="0.2">
      <c r="A52" s="119">
        <v>46</v>
      </c>
      <c r="B52" s="120" t="s">
        <v>120</v>
      </c>
      <c r="C52" s="121" t="s">
        <v>142</v>
      </c>
      <c r="D52" s="121" t="s">
        <v>67</v>
      </c>
      <c r="E52" s="130" t="s">
        <v>168</v>
      </c>
      <c r="F52" s="130" t="s">
        <v>162</v>
      </c>
      <c r="G52" s="130" t="s">
        <v>166</v>
      </c>
      <c r="H52" s="122" t="s">
        <v>145</v>
      </c>
      <c r="I52" s="123" t="s">
        <v>155</v>
      </c>
      <c r="J52" s="124">
        <v>3</v>
      </c>
      <c r="K52" s="125"/>
      <c r="L52" s="117" t="s">
        <v>149</v>
      </c>
      <c r="M52" s="118">
        <v>2</v>
      </c>
    </row>
    <row r="53" spans="1:13" ht="21.95" customHeight="1" x14ac:dyDescent="0.2">
      <c r="A53" s="119">
        <v>47</v>
      </c>
      <c r="B53" s="120" t="s">
        <v>121</v>
      </c>
      <c r="C53" s="121" t="s">
        <v>141</v>
      </c>
      <c r="D53" s="121" t="s">
        <v>67</v>
      </c>
      <c r="E53" s="130" t="s">
        <v>168</v>
      </c>
      <c r="F53" s="130" t="s">
        <v>162</v>
      </c>
      <c r="G53" s="130" t="s">
        <v>166</v>
      </c>
      <c r="H53" s="122" t="s">
        <v>145</v>
      </c>
      <c r="I53" s="123" t="s">
        <v>155</v>
      </c>
      <c r="J53" s="124">
        <v>3</v>
      </c>
      <c r="K53" s="125"/>
      <c r="L53" s="117" t="s">
        <v>149</v>
      </c>
      <c r="M53" s="118">
        <v>2</v>
      </c>
    </row>
    <row r="54" spans="1:13" ht="21.95" customHeight="1" x14ac:dyDescent="0.2">
      <c r="A54" s="119">
        <v>48</v>
      </c>
      <c r="B54" s="120" t="s">
        <v>122</v>
      </c>
      <c r="C54" s="121" t="s">
        <v>141</v>
      </c>
      <c r="D54" s="121" t="s">
        <v>67</v>
      </c>
      <c r="E54" s="130" t="s">
        <v>168</v>
      </c>
      <c r="F54" s="130" t="s">
        <v>162</v>
      </c>
      <c r="G54" s="130" t="s">
        <v>166</v>
      </c>
      <c r="H54" s="122" t="s">
        <v>145</v>
      </c>
      <c r="I54" s="123" t="s">
        <v>155</v>
      </c>
      <c r="J54" s="124">
        <v>3</v>
      </c>
      <c r="K54" s="125"/>
      <c r="L54" s="117" t="s">
        <v>149</v>
      </c>
      <c r="M54" s="118">
        <v>2</v>
      </c>
    </row>
    <row r="55" spans="1:13" ht="21.95" customHeight="1" x14ac:dyDescent="0.2">
      <c r="A55" s="119">
        <v>49</v>
      </c>
      <c r="B55" s="120" t="s">
        <v>123</v>
      </c>
      <c r="C55" s="121" t="s">
        <v>141</v>
      </c>
      <c r="D55" s="121" t="s">
        <v>67</v>
      </c>
      <c r="E55" s="130" t="s">
        <v>168</v>
      </c>
      <c r="F55" s="130" t="s">
        <v>162</v>
      </c>
      <c r="G55" s="130" t="s">
        <v>166</v>
      </c>
      <c r="H55" s="122" t="s">
        <v>145</v>
      </c>
      <c r="I55" s="123" t="s">
        <v>155</v>
      </c>
      <c r="J55" s="124">
        <v>3</v>
      </c>
      <c r="K55" s="125"/>
      <c r="L55" s="117" t="s">
        <v>149</v>
      </c>
      <c r="M55" s="118">
        <v>2</v>
      </c>
    </row>
    <row r="56" spans="1:13" ht="21.95" customHeight="1" x14ac:dyDescent="0.2">
      <c r="A56" s="119">
        <v>50</v>
      </c>
      <c r="B56" s="120" t="s">
        <v>124</v>
      </c>
      <c r="C56" s="121" t="s">
        <v>143</v>
      </c>
      <c r="D56" s="121" t="s">
        <v>67</v>
      </c>
      <c r="E56" s="130" t="s">
        <v>168</v>
      </c>
      <c r="F56" s="130" t="s">
        <v>162</v>
      </c>
      <c r="G56" s="130" t="s">
        <v>166</v>
      </c>
      <c r="H56" s="122" t="s">
        <v>145</v>
      </c>
      <c r="I56" s="123" t="s">
        <v>155</v>
      </c>
      <c r="J56" s="124">
        <v>3</v>
      </c>
      <c r="K56" s="125"/>
      <c r="L56" s="117" t="s">
        <v>149</v>
      </c>
      <c r="M56" s="118">
        <v>2</v>
      </c>
    </row>
    <row r="57" spans="1:13" ht="21.95" customHeight="1" x14ac:dyDescent="0.2">
      <c r="A57" s="119"/>
      <c r="B57" s="120"/>
      <c r="C57" s="121"/>
      <c r="D57" s="121"/>
      <c r="E57" s="121"/>
      <c r="F57" s="130"/>
      <c r="G57" s="121"/>
      <c r="H57" s="122"/>
      <c r="I57" s="123"/>
      <c r="J57" s="124"/>
      <c r="K57" s="125"/>
      <c r="L57" s="117"/>
      <c r="M57" s="118"/>
    </row>
    <row r="58" spans="1:13" ht="21.95" customHeight="1" x14ac:dyDescent="0.2">
      <c r="A58" s="119"/>
      <c r="B58" s="127"/>
      <c r="C58" s="121"/>
      <c r="D58" s="121"/>
      <c r="E58" s="121"/>
      <c r="F58" s="130"/>
      <c r="G58" s="121"/>
      <c r="H58" s="122"/>
      <c r="I58" s="123"/>
      <c r="J58" s="124"/>
      <c r="K58" s="125"/>
      <c r="L58" s="117"/>
      <c r="M58" s="118"/>
    </row>
  </sheetData>
  <sheetProtection selectLockedCells="1"/>
  <protectedRanges>
    <protectedRange password="CE28" sqref="H4:I4 H2 B2" name="ช่วง1_2"/>
  </protectedRanges>
  <mergeCells count="5">
    <mergeCell ref="C2:D2"/>
    <mergeCell ref="E2:M2"/>
    <mergeCell ref="B5:C5"/>
    <mergeCell ref="J4:K4"/>
    <mergeCell ref="B4:C4"/>
  </mergeCells>
  <phoneticPr fontId="11" type="noConversion"/>
  <dataValidations count="11">
    <dataValidation type="list" allowBlank="1" showInputMessage="1" showErrorMessage="1" sqref="D952:D1450">
      <formula1>"ข้าราชการ, พนักงานราชการ"</formula1>
    </dataValidation>
    <dataValidation type="whole" errorStyle="warning" allowBlank="1" showInputMessage="1" showErrorMessage="1" errorTitle="จำนวนไม่ถูกต้อง" error="กรุณาตรวจสอบตัวเลขอีกครั้ง" sqref="D4 F4">
      <formula1>0</formula1>
      <formula2>10000</formula2>
    </dataValidation>
    <dataValidation errorStyle="warning" allowBlank="1" showInputMessage="1" showErrorMessage="1" errorTitle="ข้อมูลไม่ถูกต้อง" error="กรุณาเลือกรายการที่กำหนดเท่านั้น" sqref="L5"/>
    <dataValidation type="whole" errorStyle="warning" allowBlank="1" showInputMessage="1" showErrorMessage="1" errorTitle="ตัวเลขไม่ถูกต้อง" error="กรุณากรอกเฉพาะปีพุทธศักราช" sqref="H4">
      <formula1>2562</formula1>
      <formula2>2600</formula2>
    </dataValidation>
    <dataValidation type="list" errorStyle="warning" allowBlank="1" showInputMessage="1" showErrorMessage="1" errorTitle="ข้อมูลไม่ถูกต้อง" error="กรุณาเลือกตามรายการที่กำหนดเท่านั้น" sqref="F7:F951">
      <formula1>"ความรู้/ทักษะเฉพาะทางในสายงาน, ภาษา, ภาวะผู้นำ/คุณธรรม/จริยธรรม, จิตอาสา/บริการ, ความรับผิดชอบ/ซื่อสัตย์สุจริต, ทำงานเป็นทีม, คิดค้น/ใช้นวัตกรรมใหม่ๆ, กฎหมาย/กฎระเบียบฯ, การใช้เทคโนโลยี, ทักษะการคิด"</formula1>
    </dataValidation>
    <dataValidation type="decimal" errorStyle="warning" allowBlank="1" showInputMessage="1" showErrorMessage="1" errorTitle="จำนวนชั่วโมงไม่ถูกต้อง" error="กรุณากรอกเฉพาะตัวเลขเท่านั้น" sqref="J7:J951">
      <formula1>0</formula1>
      <formula2>500</formula2>
    </dataValidation>
    <dataValidation type="decimal" errorStyle="warning" allowBlank="1" showInputMessage="1" showErrorMessage="1" errorTitle="ค่าธรรมเนียมไม่ถูกต้อง" error="กรุณากรอกเฉพาะตัวเลขเท่านั้น" sqref="K7:K951">
      <formula1>0</formula1>
      <formula2>300000</formula2>
    </dataValidation>
    <dataValidation type="list" errorStyle="warning" allowBlank="1" showInputMessage="1" showErrorMessage="1" errorTitle="ข้อมูลไม่ถูกต้อง" error="กรุณาเลือกรายการที่กำหนดเท่านั้น" sqref="L7:L951">
      <formula1>"มี, รอผลฯ, ไม่มี"</formula1>
    </dataValidation>
    <dataValidation type="list" errorStyle="warning" allowBlank="1" showInputMessage="1" showErrorMessage="1" errorTitle="ข้อมูลไม่ถูกต้อง" error="กรุณาเลือกรายการที่กำหนดเท่านั้น" sqref="M7:M951">
      <formula1>"1, 2"</formula1>
    </dataValidation>
    <dataValidation type="list" errorStyle="warning" allowBlank="1" showInputMessage="1" showErrorMessage="1" errorTitle="ป้อนข้อมูลไม่ถูกต้อง" error="กรุณาเลือกรายการที่กำหนดเท่านั้น" sqref="D7:D951">
      <formula1>"ข้าราชการ, พนักงานราชการ"</formula1>
    </dataValidation>
    <dataValidation type="list" errorStyle="warning" allowBlank="1" showInputMessage="1" showErrorMessage="1" errorTitle="ข้อมูลไม่ถูกต้อง" error="กรุณาเลือกรายการที่กำหนดเท่านั้น" sqref="G7:G957">
      <formula1>"อบรมกับหน่วยงานนอกกรมฯ, อบรมกับหน่วยงานในกรมฯ, e-Learning, ชุมชนนักปฏิบัติ(CoP), สอนงาน, มอบหมายงาน, ดูงานนอกสถานที่, หมุนเวียนงาน, เรียนรู้ด้วยตนเอง, อื่นๆ"</formula1>
    </dataValidation>
  </dataValidations>
  <pageMargins left="3.937007874015748E-2" right="3.937007874015748E-2" top="0.74803149606299213" bottom="0.74803149606299213" header="0.31496062992125984" footer="0.31496062992125984"/>
  <pageSetup paperSize="9" scale="98" fitToWidth="0" fitToHeight="0" orientation="landscape" r:id="rId1"/>
  <headerFooter>
    <oddFooter>&amp;C&amp;"TH SarabunPSK,Regular"&amp;10หน้า &amp;P จาก 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pageSetUpPr fitToPage="1"/>
  </sheetPr>
  <dimension ref="A1:R25"/>
  <sheetViews>
    <sheetView showGridLines="0" topLeftCell="A19" zoomScale="120" zoomScaleNormal="120" zoomScaleSheetLayoutView="90" zoomScalePageLayoutView="120" workbookViewId="0">
      <selection activeCell="T6" sqref="T6"/>
    </sheetView>
  </sheetViews>
  <sheetFormatPr defaultRowHeight="21.75" x14ac:dyDescent="0.2"/>
  <cols>
    <col min="1" max="1" width="3.125" style="21" customWidth="1"/>
    <col min="2" max="2" width="19.125" style="21" customWidth="1"/>
    <col min="3" max="3" width="10.5" style="21" customWidth="1"/>
    <col min="4" max="4" width="8.25" style="21" customWidth="1"/>
    <col min="5" max="5" width="28.5" style="21" customWidth="1"/>
    <col min="6" max="6" width="8.75" style="21" customWidth="1"/>
    <col min="7" max="7" width="1.5" style="21" customWidth="1"/>
    <col min="8" max="8" width="12.25" style="21" customWidth="1"/>
    <col min="9" max="9" width="9.75" style="21" customWidth="1"/>
    <col min="10" max="10" width="7.375" style="29" customWidth="1"/>
    <col min="11" max="11" width="8.375" style="21" customWidth="1"/>
    <col min="12" max="12" width="9.25" style="21" customWidth="1"/>
    <col min="13" max="13" width="7" style="21" customWidth="1"/>
    <col min="14" max="14" width="0.875" style="21" customWidth="1"/>
    <col min="15" max="15" width="5.125" style="25" customWidth="1"/>
    <col min="16" max="16384" width="9" style="21"/>
  </cols>
  <sheetData>
    <row r="1" spans="1:17" s="12" customFormat="1" ht="36.75" customHeight="1" x14ac:dyDescent="0.65">
      <c r="A1" s="147" t="s">
        <v>72</v>
      </c>
      <c r="B1" s="148"/>
      <c r="C1" s="148"/>
      <c r="D1" s="148"/>
      <c r="E1" s="148"/>
      <c r="F1" s="148"/>
      <c r="G1" s="148"/>
      <c r="H1" s="148"/>
      <c r="I1" s="148"/>
      <c r="J1" s="148"/>
      <c r="K1" s="148"/>
      <c r="L1" s="148"/>
      <c r="M1" s="148"/>
      <c r="N1" s="84"/>
      <c r="O1" s="23"/>
      <c r="P1" s="10"/>
      <c r="Q1" s="11"/>
    </row>
    <row r="2" spans="1:17" s="12" customFormat="1" ht="24.75" customHeight="1" x14ac:dyDescent="0.4">
      <c r="A2" s="7"/>
      <c r="B2" s="5"/>
      <c r="C2" s="31" t="s">
        <v>7</v>
      </c>
      <c r="D2" s="154" t="str">
        <f>เก็บข้อมูลHRD!C2</f>
        <v>ศูนย์วิจัยและพัฒนาการสัตวแพทย์ภาคเหนือตอนล่าง</v>
      </c>
      <c r="E2" s="154"/>
      <c r="F2" s="154"/>
      <c r="G2" s="154"/>
      <c r="H2" s="154"/>
      <c r="I2" s="154"/>
      <c r="J2" s="155" t="s">
        <v>75</v>
      </c>
      <c r="K2" s="155"/>
      <c r="L2" s="154" t="str">
        <f>เก็บข้อมูลHRD!J4</f>
        <v>นางสุดาดวง ยุทธวงค์</v>
      </c>
      <c r="M2" s="154"/>
      <c r="N2" s="85"/>
      <c r="O2" s="22"/>
    </row>
    <row r="3" spans="1:17" s="12" customFormat="1" ht="4.5" customHeight="1" x14ac:dyDescent="0.4">
      <c r="A3" s="7"/>
      <c r="B3" s="5"/>
      <c r="C3" s="5"/>
      <c r="D3" s="5"/>
      <c r="E3" s="2"/>
      <c r="F3" s="2"/>
      <c r="G3" s="2"/>
      <c r="H3" s="2"/>
      <c r="I3" s="2"/>
      <c r="J3" s="2"/>
      <c r="K3" s="14"/>
      <c r="L3" s="17"/>
      <c r="M3" s="17"/>
      <c r="N3" s="17"/>
      <c r="O3" s="22"/>
    </row>
    <row r="4" spans="1:17" s="12" customFormat="1" ht="25.5" customHeight="1" x14ac:dyDescent="0.4">
      <c r="A4" s="8"/>
      <c r="B4" s="149" t="s">
        <v>46</v>
      </c>
      <c r="C4" s="150"/>
      <c r="D4" s="114">
        <f>เก็บข้อมูลHRD!D4</f>
        <v>15</v>
      </c>
      <c r="E4" s="32" t="s">
        <v>53</v>
      </c>
      <c r="F4" s="114">
        <f>เก็บข้อมูลHRD!F4</f>
        <v>35</v>
      </c>
      <c r="G4" s="33"/>
      <c r="H4" s="34" t="s">
        <v>47</v>
      </c>
      <c r="I4" s="151">
        <f>เก็บข้อมูลHRD!H4</f>
        <v>2564</v>
      </c>
      <c r="J4" s="152"/>
      <c r="K4" s="153" t="s">
        <v>45</v>
      </c>
      <c r="L4" s="153"/>
      <c r="M4" s="35">
        <f>เก็บข้อมูลHRD!L4:M4</f>
        <v>44441</v>
      </c>
      <c r="N4" s="86"/>
      <c r="O4" s="24"/>
      <c r="P4" s="19"/>
    </row>
    <row r="5" spans="1:17" s="27" customFormat="1" ht="5.25" customHeight="1" x14ac:dyDescent="0.2">
      <c r="A5" s="9"/>
      <c r="B5" s="146"/>
      <c r="C5" s="146"/>
      <c r="D5" s="30"/>
      <c r="E5" s="30"/>
      <c r="F5" s="4"/>
      <c r="G5" s="4"/>
      <c r="H5" s="6"/>
      <c r="I5" s="15"/>
      <c r="J5" s="6"/>
      <c r="K5" s="16"/>
      <c r="L5" s="18"/>
      <c r="M5" s="18"/>
      <c r="N5" s="18"/>
      <c r="O5" s="20"/>
      <c r="P5" s="26"/>
      <c r="Q5" s="26"/>
    </row>
    <row r="6" spans="1:17" s="27" customFormat="1" ht="25.5" customHeight="1" x14ac:dyDescent="0.2">
      <c r="A6" s="165" t="s">
        <v>13</v>
      </c>
      <c r="B6" s="162" t="s">
        <v>34</v>
      </c>
      <c r="C6" s="163"/>
      <c r="D6" s="163"/>
      <c r="E6" s="163"/>
      <c r="F6" s="164"/>
      <c r="G6" s="36"/>
      <c r="H6" s="140" t="s">
        <v>32</v>
      </c>
      <c r="I6" s="140"/>
      <c r="J6" s="140"/>
      <c r="K6" s="139" t="s">
        <v>33</v>
      </c>
      <c r="L6" s="139"/>
      <c r="M6" s="139"/>
      <c r="N6" s="87"/>
      <c r="O6" s="20"/>
      <c r="P6" s="26"/>
      <c r="Q6" s="26"/>
    </row>
    <row r="7" spans="1:17" ht="24.95" customHeight="1" x14ac:dyDescent="0.55000000000000004">
      <c r="A7" s="166"/>
      <c r="B7" s="179" t="s">
        <v>51</v>
      </c>
      <c r="C7" s="180"/>
      <c r="D7" s="181"/>
      <c r="E7" s="177" t="s">
        <v>67</v>
      </c>
      <c r="F7" s="177"/>
      <c r="G7" s="39"/>
      <c r="H7" s="144" t="s">
        <v>15</v>
      </c>
      <c r="I7" s="144"/>
      <c r="J7" s="40">
        <f>COUNTIF(เก็บข้อมูลHRD!F7:F1957,"ความรู้/ทักษะเฉพาะทางในสายงาน")</f>
        <v>0</v>
      </c>
      <c r="K7" s="141" t="s">
        <v>48</v>
      </c>
      <c r="L7" s="141"/>
      <c r="M7" s="41">
        <f>COUNTIF(เก็บข้อมูลHRD!G7:G1957,"อบรมกับหน่วยงานนอกกรมฯ")</f>
        <v>0</v>
      </c>
      <c r="N7" s="89"/>
    </row>
    <row r="8" spans="1:17" ht="24.95" customHeight="1" x14ac:dyDescent="0.55000000000000004">
      <c r="A8" s="166"/>
      <c r="B8" s="159" t="s">
        <v>8</v>
      </c>
      <c r="C8" s="159"/>
      <c r="D8" s="37">
        <f t="array" ref="D8">COUNTIFS(เก็บข้อมูลHRD!D7:D1957,"ข้าราชการ",เก็บข้อมูลHRD!M7:M1957,"1")</f>
        <v>0</v>
      </c>
      <c r="E8" s="38" t="s">
        <v>10</v>
      </c>
      <c r="F8" s="37">
        <f t="array" ref="F8">COUNTIFS(เก็บข้อมูลHRD!D7:D1957,"พนักงานราชการ",เก็บข้อมูลHRD!M7:M1957,"1")</f>
        <v>0</v>
      </c>
      <c r="G8" s="39"/>
      <c r="H8" s="144" t="s">
        <v>16</v>
      </c>
      <c r="I8" s="144"/>
      <c r="J8" s="40">
        <f>COUNTIF(เก็บข้อมูลHRD!F7:F1957,"ภาษา")</f>
        <v>0</v>
      </c>
      <c r="K8" s="156" t="s">
        <v>40</v>
      </c>
      <c r="L8" s="156"/>
      <c r="M8" s="41">
        <f>COUNTIF(เก็บข้อมูลHRD!G7:G1957,"อบรมกับหน่วยงานในกรมฯ")</f>
        <v>0</v>
      </c>
      <c r="N8" s="89"/>
      <c r="P8" s="28"/>
    </row>
    <row r="9" spans="1:17" ht="24.95" customHeight="1" x14ac:dyDescent="0.55000000000000004">
      <c r="A9" s="166"/>
      <c r="B9" s="159" t="s">
        <v>9</v>
      </c>
      <c r="C9" s="159"/>
      <c r="D9" s="42">
        <f t="array" ref="D9">SUMPRODUCT(IF(เก็บข้อมูลHRD!D7:D1957="ข้าราชการ",IF(เก็บข้อมูลHRD!B7:B1957&lt;&gt;"",IF(เก็บข้อมูลHRD!M7:M1957=1,1/COUNTIFS(เก็บข้อมูลHRD!B7:B1957,เก็บข้อมูลHRD!B7:B1957,เก็บข้อมูลHRD!D7:D1957,"ข้าราชการ",เก็บข้อมูลHRD!B7:B1957,"&lt;&gt;",เก็บข้อมูลHRD!M7:M1957,"=1")))))</f>
        <v>0</v>
      </c>
      <c r="E9" s="38" t="s">
        <v>11</v>
      </c>
      <c r="F9" s="37">
        <f t="array" ref="F9">SUMPRODUCT(IF(เก็บข้อมูลHRD!D7:D1957="พนักงานราชการ",IF(เก็บข้อมูลHRD!B7:B1957&lt;&gt;"",IF(เก็บข้อมูลHRD!M7:M1957=1,1/COUNTIFS(เก็บข้อมูลHRD!B7:B1957,เก็บข้อมูลHRD!B7:B1957,เก็บข้อมูลHRD!D7:D1957,"พนักงานราชการ",เก็บข้อมูลHRD!B7:B1957,"&lt;&gt;",เก็บข้อมูลHRD!M7:M1957,"=1")))))</f>
        <v>0</v>
      </c>
      <c r="G9" s="44"/>
      <c r="H9" s="144" t="s">
        <v>17</v>
      </c>
      <c r="I9" s="144"/>
      <c r="J9" s="40">
        <f>COUNTIF(เก็บข้อมูลHRD!F7:F1957,"ภาวะผู้นำ/คุณธรรม/จริยธรรม")</f>
        <v>13</v>
      </c>
      <c r="K9" s="141" t="s">
        <v>49</v>
      </c>
      <c r="L9" s="141"/>
      <c r="M9" s="41">
        <f>COUNTIF(เก็บข้อมูลHRD!G7:G1957,"e-Learning")</f>
        <v>49</v>
      </c>
      <c r="N9" s="89"/>
    </row>
    <row r="10" spans="1:17" ht="24.95" customHeight="1" x14ac:dyDescent="0.55000000000000004">
      <c r="A10" s="167"/>
      <c r="B10" s="159" t="s">
        <v>76</v>
      </c>
      <c r="C10" s="159"/>
      <c r="D10" s="43">
        <f t="array" ref="D10">D9/D4*100</f>
        <v>0</v>
      </c>
      <c r="E10" s="38" t="s">
        <v>77</v>
      </c>
      <c r="F10" s="43">
        <f t="array" ref="F10">F9/F4*100</f>
        <v>0</v>
      </c>
      <c r="G10" s="45"/>
      <c r="H10" s="144" t="s">
        <v>18</v>
      </c>
      <c r="I10" s="144"/>
      <c r="J10" s="40">
        <f t="array" ref="J10">COUNTIF(เก็บข้อมูลHRD!F7:F957,"จิตอาสา/บริการ")</f>
        <v>0</v>
      </c>
      <c r="K10" s="141" t="s">
        <v>23</v>
      </c>
      <c r="L10" s="141"/>
      <c r="M10" s="41">
        <f>COUNTIF(เก็บข้อมูลHRD!G7:G1957,"ชุมชนนักปฏิบัติ(CoP)")</f>
        <v>0</v>
      </c>
      <c r="N10" s="89"/>
    </row>
    <row r="11" spans="1:17" ht="24.95" customHeight="1" x14ac:dyDescent="0.55000000000000004">
      <c r="A11" s="174" t="s">
        <v>14</v>
      </c>
      <c r="B11" s="171" t="s">
        <v>35</v>
      </c>
      <c r="C11" s="172"/>
      <c r="D11" s="172"/>
      <c r="E11" s="172"/>
      <c r="F11" s="173"/>
      <c r="G11" s="39"/>
      <c r="H11" s="144" t="s">
        <v>19</v>
      </c>
      <c r="I11" s="144"/>
      <c r="J11" s="40">
        <f>COUNTIF(เก็บข้อมูลHRD!F7:F1957,"ความรับผิดชอบ/ซื่อสัตย์สุจริต")</f>
        <v>0</v>
      </c>
      <c r="K11" s="141" t="s">
        <v>26</v>
      </c>
      <c r="L11" s="141"/>
      <c r="M11" s="41">
        <f>COUNTIF(เก็บข้อมูลHRD!G7:G1957,"สอนงาน")</f>
        <v>0</v>
      </c>
      <c r="N11" s="89"/>
    </row>
    <row r="12" spans="1:17" ht="24.95" customHeight="1" x14ac:dyDescent="0.55000000000000004">
      <c r="A12" s="175"/>
      <c r="B12" s="168" t="s">
        <v>51</v>
      </c>
      <c r="C12" s="169"/>
      <c r="D12" s="170"/>
      <c r="E12" s="178" t="s">
        <v>67</v>
      </c>
      <c r="F12" s="178"/>
      <c r="G12" s="39"/>
      <c r="H12" s="144" t="s">
        <v>20</v>
      </c>
      <c r="I12" s="144"/>
      <c r="J12" s="40">
        <f>COUNTIF(เก็บข้อมูลHRD!F7:F1957,"ทำงานเป็นทีม")</f>
        <v>0</v>
      </c>
      <c r="K12" s="141" t="s">
        <v>27</v>
      </c>
      <c r="L12" s="141"/>
      <c r="M12" s="41">
        <f>COUNTIF(เก็บข้อมูลHRD!G7:G1957,"มอบหมายงาน")</f>
        <v>0</v>
      </c>
      <c r="N12" s="89"/>
    </row>
    <row r="13" spans="1:17" ht="24.95" customHeight="1" x14ac:dyDescent="0.55000000000000004">
      <c r="A13" s="175"/>
      <c r="B13" s="143" t="s">
        <v>8</v>
      </c>
      <c r="C13" s="143"/>
      <c r="D13" s="37">
        <f t="array" ref="D13">COUNTIFS(เก็บข้อมูลHRD!D7:D1957,"ข้าราชการ",เก็บข้อมูลHRD!M7:M1957,"2")</f>
        <v>15</v>
      </c>
      <c r="E13" s="38" t="s">
        <v>10</v>
      </c>
      <c r="F13" s="37">
        <f t="array" ref="F13">COUNTIFS(เก็บข้อมูลHRD!D7:D1957,"พนักงานราชการ",เก็บข้อมูลHRD!M7:M1957,"2")</f>
        <v>35</v>
      </c>
      <c r="G13" s="44"/>
      <c r="H13" s="144" t="s">
        <v>24</v>
      </c>
      <c r="I13" s="144"/>
      <c r="J13" s="40">
        <f>COUNTIF(เก็บข้อมูลHRD!F7:F1957,"คิดค้น/ใช้นวัตกรรมใหม่ๆ")</f>
        <v>0</v>
      </c>
      <c r="K13" s="141" t="s">
        <v>28</v>
      </c>
      <c r="L13" s="141"/>
      <c r="M13" s="41">
        <f>COUNTIF(เก็บข้อมูลHRD!G7:G1957,"ดูงานนอกสถานที่")</f>
        <v>0</v>
      </c>
      <c r="N13" s="89"/>
      <c r="Q13" s="21" t="s">
        <v>57</v>
      </c>
    </row>
    <row r="14" spans="1:17" ht="24.95" customHeight="1" x14ac:dyDescent="0.55000000000000004">
      <c r="A14" s="175"/>
      <c r="B14" s="143" t="s">
        <v>9</v>
      </c>
      <c r="C14" s="143"/>
      <c r="D14" s="37">
        <f t="array" ref="D14">SUMPRODUCT(IF(เก็บข้อมูลHRD!D7:D1957="ข้าราชการ",IF(เก็บข้อมูลHRD!B7:B1957&lt;&gt;"",IF(เก็บข้อมูลHRD!M7:M1957=2,1/COUNTIFS(เก็บข้อมูลHRD!B7:B1957,เก็บข้อมูลHRD!B7:B1957,เก็บข้อมูลHRD!D7:D1957,"ข้าราชการ",เก็บข้อมูลHRD!B7:B1957,"&lt;&gt;",เก็บข้อมูลHRD!M7:M1957,"=2")))))</f>
        <v>15</v>
      </c>
      <c r="E14" s="38" t="s">
        <v>11</v>
      </c>
      <c r="F14" s="37">
        <f t="array" ref="F14">SUMPRODUCT(IF(เก็บข้อมูลHRD!D7:D1957="พนักงานราชการ",IF(เก็บข้อมูลHRD!B7:B1957&lt;&gt;"",IF(เก็บข้อมูลHRD!M7:M1957=2,1/COUNTIFS(เก็บข้อมูลHRD!B7:B1957,เก็บข้อมูลHRD!B7:B1957,เก็บข้อมูลHRD!D7:D1957,"พนักงานราชการ",เก็บข้อมูลHRD!B7:B1957,"&lt;&gt;",เก็บข้อมูลHRD!M7:M1957,"=2")))))</f>
        <v>35</v>
      </c>
      <c r="G14" s="45"/>
      <c r="H14" s="144" t="s">
        <v>25</v>
      </c>
      <c r="I14" s="144"/>
      <c r="J14" s="40">
        <f>COUNTIF(เก็บข้อมูลHRD!F7:F1957,"กฎหมาย/กฎระเบียบฯ")</f>
        <v>0</v>
      </c>
      <c r="K14" s="141" t="s">
        <v>29</v>
      </c>
      <c r="L14" s="141"/>
      <c r="M14" s="41">
        <f>COUNTIF(เก็บข้อมูลHRD!G7:G1957,"หมุนเวียนงาน")</f>
        <v>0</v>
      </c>
      <c r="N14" s="89"/>
    </row>
    <row r="15" spans="1:17" ht="24.95" customHeight="1" x14ac:dyDescent="0.55000000000000004">
      <c r="A15" s="176"/>
      <c r="B15" s="143" t="s">
        <v>76</v>
      </c>
      <c r="C15" s="143"/>
      <c r="D15" s="43">
        <f>D14/D4*100</f>
        <v>100</v>
      </c>
      <c r="E15" s="38" t="s">
        <v>77</v>
      </c>
      <c r="F15" s="43">
        <f>F14/F4*100</f>
        <v>100</v>
      </c>
      <c r="G15" s="39"/>
      <c r="H15" s="144" t="s">
        <v>21</v>
      </c>
      <c r="I15" s="144"/>
      <c r="J15" s="40">
        <f>COUNTIF(เก็บข้อมูลHRD!F7:F1957,"การใช้เทคโนโลยี")</f>
        <v>0</v>
      </c>
      <c r="K15" s="141" t="s">
        <v>30</v>
      </c>
      <c r="L15" s="141"/>
      <c r="M15" s="41">
        <f>COUNTIF(เก็บข้อมูลHRD!G7:G1957,"เรียนรู้ด้วยตนเอง")</f>
        <v>1</v>
      </c>
      <c r="N15" s="89"/>
    </row>
    <row r="16" spans="1:17" ht="24.95" customHeight="1" x14ac:dyDescent="0.55000000000000004">
      <c r="A16" s="186" t="s">
        <v>12</v>
      </c>
      <c r="B16" s="160" t="s">
        <v>36</v>
      </c>
      <c r="C16" s="160"/>
      <c r="D16" s="160"/>
      <c r="E16" s="160"/>
      <c r="F16" s="161"/>
      <c r="G16" s="39"/>
      <c r="H16" s="144" t="s">
        <v>22</v>
      </c>
      <c r="I16" s="144"/>
      <c r="J16" s="40">
        <f>COUNTIF(เก็บข้อมูลHRD!F7:F1957,"ทักษะการคิด")</f>
        <v>37</v>
      </c>
      <c r="K16" s="141" t="s">
        <v>31</v>
      </c>
      <c r="L16" s="141"/>
      <c r="M16" s="41">
        <f>COUNTIF(เก็บข้อมูลHRD!G7:G1957,"อื่นๆ")</f>
        <v>0</v>
      </c>
      <c r="N16" s="89"/>
    </row>
    <row r="17" spans="1:18" ht="23.25" customHeight="1" x14ac:dyDescent="0.2">
      <c r="A17" s="186"/>
      <c r="B17" s="160" t="s">
        <v>51</v>
      </c>
      <c r="C17" s="160"/>
      <c r="D17" s="161"/>
      <c r="E17" s="187" t="s">
        <v>67</v>
      </c>
      <c r="F17" s="187"/>
      <c r="G17" s="44"/>
      <c r="H17" s="142" t="s">
        <v>52</v>
      </c>
      <c r="I17" s="142"/>
      <c r="J17" s="97">
        <f>SUM(J7:J16)</f>
        <v>50</v>
      </c>
      <c r="K17" s="142" t="s">
        <v>52</v>
      </c>
      <c r="L17" s="142"/>
      <c r="M17" s="98">
        <f>SUM(M7:M16)</f>
        <v>50</v>
      </c>
      <c r="N17" s="89"/>
    </row>
    <row r="18" spans="1:18" ht="24.95" customHeight="1" x14ac:dyDescent="0.5">
      <c r="A18" s="186"/>
      <c r="B18" s="145" t="s">
        <v>8</v>
      </c>
      <c r="C18" s="143"/>
      <c r="D18" s="37">
        <f>COUNTIF(เก็บข้อมูลHRD!D7:D1957,"ข้าราชการ")</f>
        <v>15</v>
      </c>
      <c r="E18" s="38" t="s">
        <v>10</v>
      </c>
      <c r="F18" s="37">
        <f t="array" ref="F18">COUNTIF(เก็บข้อมูลHRD!D7:D1957,"พนักงานราชการ")</f>
        <v>35</v>
      </c>
      <c r="G18" s="45"/>
      <c r="H18" s="183" t="s">
        <v>68</v>
      </c>
      <c r="I18" s="184"/>
      <c r="J18" s="184"/>
      <c r="K18" s="184"/>
      <c r="L18" s="184"/>
      <c r="M18" s="184"/>
      <c r="N18" s="45"/>
    </row>
    <row r="19" spans="1:18" ht="28.5" customHeight="1" x14ac:dyDescent="0.2">
      <c r="A19" s="186"/>
      <c r="B19" s="145" t="s">
        <v>9</v>
      </c>
      <c r="C19" s="143"/>
      <c r="D19" s="37">
        <f t="array" ref="D19">SUMPRODUCT(IF(เก็บข้อมูลHRD!D7:D1957="ข้าราชการ",IF(เก็บข้อมูลHRD!B7:B1957&lt;&gt;"",1/COUNTIFS(เก็บข้อมูลHRD!B7:B1957,เก็บข้อมูลHRD!B7:B1957,เก็บข้อมูลHRD!D7:D1957,"ข้าราชการ",เก็บข้อมูลHRD!B7:B1957,"&lt;&gt;"))))</f>
        <v>15</v>
      </c>
      <c r="E19" s="38" t="s">
        <v>11</v>
      </c>
      <c r="F19" s="37">
        <f t="array" ref="F19">SUMPRODUCT(IF(เก็บข้อมูลHRD!D7:D1957="พนักงานราชการ",IF(เก็บข้อมูลHRD!B7:B1957&lt;&gt;"",1/COUNTIFS(เก็บข้อมูลHRD!B7:B1957,เก็บข้อมูลHRD!B7:B1957,เก็บข้อมูลHRD!D7:D1957,"พนักงานราชการ",เก็บข้อมูลHRD!B7:B1957,"&lt;&gt;"))))</f>
        <v>35</v>
      </c>
      <c r="G19" s="44"/>
      <c r="H19" s="185"/>
      <c r="I19" s="185"/>
      <c r="J19" s="185"/>
      <c r="K19" s="185"/>
      <c r="L19" s="185"/>
      <c r="M19" s="185"/>
      <c r="N19" s="88"/>
    </row>
    <row r="20" spans="1:18" ht="24.95" customHeight="1" x14ac:dyDescent="0.5">
      <c r="A20" s="186"/>
      <c r="B20" s="145" t="s">
        <v>76</v>
      </c>
      <c r="C20" s="143"/>
      <c r="D20" s="43">
        <f>D19/D4*100</f>
        <v>100</v>
      </c>
      <c r="E20" s="38" t="s">
        <v>77</v>
      </c>
      <c r="F20" s="43">
        <f>F19/F4*100</f>
        <v>100</v>
      </c>
      <c r="G20" s="45"/>
      <c r="H20" s="185"/>
      <c r="I20" s="185"/>
      <c r="J20" s="185"/>
      <c r="K20" s="185"/>
      <c r="L20" s="185"/>
      <c r="M20" s="185"/>
      <c r="N20" s="50"/>
    </row>
    <row r="21" spans="1:18" ht="25.5" customHeight="1" x14ac:dyDescent="0.2">
      <c r="A21" s="186"/>
      <c r="B21" s="157" t="s">
        <v>39</v>
      </c>
      <c r="C21" s="157"/>
      <c r="D21" s="157"/>
      <c r="E21" s="157"/>
      <c r="F21" s="158"/>
      <c r="G21" s="115"/>
      <c r="H21" s="185"/>
      <c r="I21" s="185"/>
      <c r="J21" s="185"/>
      <c r="K21" s="185"/>
      <c r="L21" s="185"/>
      <c r="M21" s="185"/>
      <c r="N21" s="50"/>
      <c r="R21" s="21" t="s">
        <v>57</v>
      </c>
    </row>
    <row r="22" spans="1:18" ht="24" customHeight="1" x14ac:dyDescent="0.2">
      <c r="A22" s="186"/>
      <c r="B22" s="188" t="s">
        <v>38</v>
      </c>
      <c r="C22" s="189"/>
      <c r="D22" s="46">
        <f t="array" ref="D22">SUMPRODUCT(IF(เก็บข้อมูลHRD!L7:L1957="มี",IF(เก็บข้อมูลHRD!B7:B1957&lt;&gt;"",1/COUNTIFS(เก็บข้อมูลHRD!B7:B1957,เก็บข้อมูลHRD!B7:B1957,เก็บข้อมูลHRD!L7:L1957,"มี",เก็บข้อมูลHRD!B7:B1957,"&lt;&gt;"))))</f>
        <v>50</v>
      </c>
      <c r="E22" s="38" t="s">
        <v>37</v>
      </c>
      <c r="F22" s="43">
        <f t="array" ref="F22">(D22/SUMPRODUCT((เก็บข้อมูลHRD!B7:B1957&lt;&gt;"")/COUNTIF(เก็บข้อมูลHRD!B7:B1957,เก็บข้อมูลHRD!B7:B1957&amp;"")))*100</f>
        <v>100</v>
      </c>
      <c r="G22" s="116"/>
      <c r="H22" s="185"/>
      <c r="I22" s="185"/>
      <c r="J22" s="185"/>
      <c r="K22" s="185"/>
      <c r="L22" s="185"/>
      <c r="M22" s="185"/>
      <c r="N22" s="50"/>
    </row>
    <row r="23" spans="1:18" ht="24" x14ac:dyDescent="0.2">
      <c r="A23" s="186"/>
      <c r="B23" s="157" t="s">
        <v>41</v>
      </c>
      <c r="C23" s="157"/>
      <c r="D23" s="157"/>
      <c r="E23" s="157"/>
      <c r="F23" s="158"/>
      <c r="G23" s="116"/>
      <c r="H23" s="185"/>
      <c r="I23" s="185"/>
      <c r="J23" s="185"/>
      <c r="K23" s="185"/>
      <c r="L23" s="185"/>
      <c r="M23" s="185"/>
      <c r="N23" s="116"/>
    </row>
    <row r="24" spans="1:18" ht="21.75" customHeight="1" x14ac:dyDescent="0.2">
      <c r="A24" s="186"/>
      <c r="B24" s="188" t="s">
        <v>42</v>
      </c>
      <c r="C24" s="189"/>
      <c r="D24" s="47">
        <f t="array" ref="D24">SUM(เก็บข้อมูลHRD!K7:K1957)</f>
        <v>0</v>
      </c>
      <c r="E24" s="48" t="s">
        <v>58</v>
      </c>
      <c r="F24" s="49" t="e">
        <f t="array" ref="F24">AVERAGEIF(เก็บข้อมูลHRD!K7:K1957,"&lt;&gt;0")</f>
        <v>#DIV/0!</v>
      </c>
      <c r="G24" s="116"/>
      <c r="H24" s="182" t="s">
        <v>61</v>
      </c>
      <c r="I24" s="182"/>
      <c r="J24" s="182"/>
      <c r="K24" s="182"/>
      <c r="L24" s="182"/>
      <c r="M24" s="116"/>
      <c r="N24" s="116"/>
    </row>
    <row r="25" spans="1:18" x14ac:dyDescent="0.2">
      <c r="B25" s="138"/>
      <c r="C25" s="138"/>
      <c r="D25" s="138"/>
      <c r="E25" s="138"/>
    </row>
  </sheetData>
  <sheetProtection algorithmName="SHA-512" hashValue="ChzY0PgtWgmTGCRuiBQ9RT/QO1ezk7bLAV+NvMKInnDlDRUFBcXt0POiSSB9BRBF9enTGARXj43iyFCG/lS8tg==" saltValue="/gWGXguVvkK4QZfyZOsxnw==" spinCount="100000" sheet="1" objects="1" scenarios="1" selectLockedCells="1" selectUnlockedCells="1"/>
  <protectedRanges>
    <protectedRange password="CE28" sqref="I4:J4 E2 C2 M4:N4" name="ช่วง1_2_3"/>
  </protectedRanges>
  <mergeCells count="60">
    <mergeCell ref="H24:L24"/>
    <mergeCell ref="H18:M23"/>
    <mergeCell ref="A16:A24"/>
    <mergeCell ref="B17:D17"/>
    <mergeCell ref="E17:F17"/>
    <mergeCell ref="B20:C20"/>
    <mergeCell ref="B21:F21"/>
    <mergeCell ref="B22:C22"/>
    <mergeCell ref="B24:C24"/>
    <mergeCell ref="B6:F6"/>
    <mergeCell ref="A6:A10"/>
    <mergeCell ref="B12:D12"/>
    <mergeCell ref="B11:F11"/>
    <mergeCell ref="A11:A15"/>
    <mergeCell ref="B14:C14"/>
    <mergeCell ref="B8:C8"/>
    <mergeCell ref="E7:F7"/>
    <mergeCell ref="E12:F12"/>
    <mergeCell ref="B7:D7"/>
    <mergeCell ref="B9:C9"/>
    <mergeCell ref="H8:I8"/>
    <mergeCell ref="K8:L8"/>
    <mergeCell ref="H9:I9"/>
    <mergeCell ref="B23:F23"/>
    <mergeCell ref="K9:L9"/>
    <mergeCell ref="H10:I10"/>
    <mergeCell ref="K10:L10"/>
    <mergeCell ref="B13:C13"/>
    <mergeCell ref="H11:I11"/>
    <mergeCell ref="B10:C10"/>
    <mergeCell ref="K11:L11"/>
    <mergeCell ref="H12:I12"/>
    <mergeCell ref="H16:I16"/>
    <mergeCell ref="K16:L16"/>
    <mergeCell ref="B18:C18"/>
    <mergeCell ref="B16:F16"/>
    <mergeCell ref="B5:C5"/>
    <mergeCell ref="A1:M1"/>
    <mergeCell ref="B4:C4"/>
    <mergeCell ref="I4:J4"/>
    <mergeCell ref="K4:L4"/>
    <mergeCell ref="D2:I2"/>
    <mergeCell ref="J2:K2"/>
    <mergeCell ref="L2:M2"/>
    <mergeCell ref="B25:E25"/>
    <mergeCell ref="K6:M6"/>
    <mergeCell ref="H6:J6"/>
    <mergeCell ref="K12:L12"/>
    <mergeCell ref="H17:I17"/>
    <mergeCell ref="K17:L17"/>
    <mergeCell ref="B15:C15"/>
    <mergeCell ref="H13:I13"/>
    <mergeCell ref="K13:L13"/>
    <mergeCell ref="H14:I14"/>
    <mergeCell ref="K14:L14"/>
    <mergeCell ref="H15:I15"/>
    <mergeCell ref="K15:L15"/>
    <mergeCell ref="B19:C19"/>
    <mergeCell ref="H7:I7"/>
    <mergeCell ref="K7:L7"/>
  </mergeCells>
  <dataValidations count="4">
    <dataValidation type="whole" errorStyle="warning" allowBlank="1" showInputMessage="1" showErrorMessage="1" errorTitle="ตัวเลขไม่ถูกต้อง" error="กรุณากรอกเฉพาะปีพุทธศักราช" sqref="I4:J4">
      <formula1>2562</formula1>
      <formula2>2570</formula2>
    </dataValidation>
    <dataValidation type="whole" errorStyle="warning" allowBlank="1" showInputMessage="1" showErrorMessage="1" errorTitle="จำนวนไม่ถูกต้อง" error="กรุณาตรวจสอบตัวเลขอีกครั้ง" sqref="F4:G4">
      <formula1>0</formula1>
      <formula2>10000</formula2>
    </dataValidation>
    <dataValidation type="whole" errorStyle="warning" allowBlank="1" showInputMessage="1" showErrorMessage="1" errorTitle="จำนวนไม่ถูกต้อง" error="กรุณาตรวจสอบตัวเลขอีกครั้ง" sqref="D4">
      <formula1>1</formula1>
      <formula2>10000</formula2>
    </dataValidation>
    <dataValidation allowBlank="1" showInputMessage="1" showErrorMessage="1" error="กรุณากรอกตัวเลขจำนวนเต็ม" sqref="M4:N4"/>
  </dataValidations>
  <printOptions horizontalCentered="1" verticalCentered="1"/>
  <pageMargins left="7.874015748031496E-2" right="7.874015748031496E-2" top="3.937007874015748E-2" bottom="3.937007874015748E-2" header="3.937007874015748E-2" footer="3.937007874015748E-2"/>
  <pageSetup paperSize="9" scale="99" orientation="landscape" r:id="rId1"/>
  <ignoredErrors>
    <ignoredError sqref="I4 M4" unlockedFormula="1"/>
  </ignoredError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D154"/>
  <sheetViews>
    <sheetView topLeftCell="A49" workbookViewId="0">
      <selection activeCell="B37" sqref="B37"/>
    </sheetView>
  </sheetViews>
  <sheetFormatPr defaultRowHeight="26.25" x14ac:dyDescent="0.6"/>
  <cols>
    <col min="1" max="1" width="10.375" style="107" customWidth="1"/>
    <col min="2" max="2" width="42" style="108" customWidth="1"/>
    <col min="3" max="3" width="37.625" style="109" customWidth="1"/>
    <col min="4" max="4" width="44.75" style="107" customWidth="1"/>
    <col min="5" max="16384" width="9" style="90"/>
  </cols>
  <sheetData>
    <row r="1" spans="1:4" ht="36" x14ac:dyDescent="0.65">
      <c r="A1" s="191" t="s">
        <v>64</v>
      </c>
      <c r="B1" s="191"/>
      <c r="C1" s="191"/>
      <c r="D1" s="191"/>
    </row>
    <row r="2" spans="1:4" ht="92.25" customHeight="1" x14ac:dyDescent="0.6">
      <c r="A2" s="190" t="s">
        <v>74</v>
      </c>
      <c r="B2" s="190"/>
      <c r="C2" s="190"/>
      <c r="D2" s="190"/>
    </row>
    <row r="3" spans="1:4" ht="186.75" customHeight="1" x14ac:dyDescent="0.6">
      <c r="A3" s="190" t="s">
        <v>70</v>
      </c>
      <c r="B3" s="190"/>
      <c r="C3" s="190"/>
      <c r="D3" s="190"/>
    </row>
    <row r="4" spans="1:4" s="94" customFormat="1" ht="52.5" x14ac:dyDescent="0.2">
      <c r="A4" s="91" t="s">
        <v>56</v>
      </c>
      <c r="B4" s="92" t="s">
        <v>62</v>
      </c>
      <c r="C4" s="93" t="s">
        <v>1</v>
      </c>
      <c r="D4" s="95" t="s">
        <v>65</v>
      </c>
    </row>
    <row r="5" spans="1:4" x14ac:dyDescent="0.6">
      <c r="A5" s="103">
        <v>1</v>
      </c>
      <c r="B5" s="108" t="s">
        <v>150</v>
      </c>
      <c r="C5" s="109" t="s">
        <v>151</v>
      </c>
      <c r="D5" s="106" t="str">
        <f>IF(COUNTIF(เก็บข้อมูลHRD!$B$7:$B$1957,B6),"ได้รับการพัฒนาแล้ว",IF(B6="","ป้อนรายชื่อบุคลากรเพิ่ม(ถ้ามี)","ยังไม่ได้รับการพัฒนา"))</f>
        <v>ได้รับการพัฒนาแล้ว</v>
      </c>
    </row>
    <row r="6" spans="1:4" x14ac:dyDescent="0.6">
      <c r="A6" s="103">
        <v>2</v>
      </c>
      <c r="B6" s="120" t="s">
        <v>78</v>
      </c>
      <c r="C6" s="121" t="s">
        <v>126</v>
      </c>
      <c r="D6" s="106" t="str">
        <f>IF(COUNTIF(เก็บข้อมูลHRD!$B$7:$B$1957,B7),"ได้รับการพัฒนาแล้ว",IF(B7="","ป้อนรายชื่อบุคลากรเพิ่ม(ถ้ามี)","ยังไม่ได้รับการพัฒนา"))</f>
        <v>ยังไม่ได้รับการพัฒนา</v>
      </c>
    </row>
    <row r="7" spans="1:4" x14ac:dyDescent="0.6">
      <c r="A7" s="103">
        <v>3</v>
      </c>
      <c r="B7" s="120" t="s">
        <v>79</v>
      </c>
      <c r="C7" s="121" t="s">
        <v>127</v>
      </c>
      <c r="D7" s="106" t="str">
        <f>IF(COUNTIF(เก็บข้อมูลHRD!$B$7:$B$1957,B8),"ได้รับการพัฒนาแล้ว",IF(B8="","ป้อนรายชื่อบุคลากรเพิ่ม(ถ้ามี)","ยังไม่ได้รับการพัฒนา"))</f>
        <v>ได้รับการพัฒนาแล้ว</v>
      </c>
    </row>
    <row r="8" spans="1:4" x14ac:dyDescent="0.6">
      <c r="A8" s="103">
        <v>4</v>
      </c>
      <c r="B8" s="120" t="s">
        <v>80</v>
      </c>
      <c r="C8" s="121" t="s">
        <v>66</v>
      </c>
      <c r="D8" s="106" t="str">
        <f>IF(COUNTIF(เก็บข้อมูลHRD!$B$7:$B$1957,B9),"ได้รับการพัฒนาแล้ว",IF(B9="","ป้อนรายชื่อบุคลากรเพิ่ม(ถ้ามี)","ยังไม่ได้รับการพัฒนา"))</f>
        <v>ยังไม่ได้รับการพัฒนา</v>
      </c>
    </row>
    <row r="9" spans="1:4" x14ac:dyDescent="0.6">
      <c r="A9" s="103">
        <v>5</v>
      </c>
      <c r="B9" s="120" t="s">
        <v>81</v>
      </c>
      <c r="C9" s="121" t="s">
        <v>66</v>
      </c>
      <c r="D9" s="106" t="str">
        <f>IF(COUNTIF(เก็บข้อมูลHRD!$B$7:$B$1957,B10),"ได้รับการพัฒนาแล้ว",IF(B10="","ป้อนรายชื่อบุคลากรเพิ่ม(ถ้ามี)","ยังไม่ได้รับการพัฒนา"))</f>
        <v>ได้รับการพัฒนาแล้ว</v>
      </c>
    </row>
    <row r="10" spans="1:4" x14ac:dyDescent="0.6">
      <c r="A10" s="103">
        <v>6</v>
      </c>
      <c r="B10" s="126" t="s">
        <v>82</v>
      </c>
      <c r="C10" s="121" t="s">
        <v>66</v>
      </c>
      <c r="D10" s="106" t="str">
        <f>IF(COUNTIF(เก็บข้อมูลHRD!$B$7:$B$1957,B11),"ได้รับการพัฒนาแล้ว",IF(B11="","ป้อนรายชื่อบุคลากรเพิ่ม(ถ้ามี)","ยังไม่ได้รับการพัฒนา"))</f>
        <v>ได้รับการพัฒนาแล้ว</v>
      </c>
    </row>
    <row r="11" spans="1:4" x14ac:dyDescent="0.6">
      <c r="A11" s="103">
        <v>7</v>
      </c>
      <c r="B11" s="120" t="s">
        <v>83</v>
      </c>
      <c r="C11" s="121" t="s">
        <v>128</v>
      </c>
      <c r="D11" s="106" t="str">
        <f>IF(COUNTIF(เก็บข้อมูลHRD!$B$7:$B$1957,B12),"ได้รับการพัฒนาแล้ว",IF(B12="","ป้อนรายชื่อบุคลากรเพิ่ม(ถ้ามี)","ยังไม่ได้รับการพัฒนา"))</f>
        <v>ได้รับการพัฒนาแล้ว</v>
      </c>
    </row>
    <row r="12" spans="1:4" x14ac:dyDescent="0.6">
      <c r="A12" s="103">
        <v>8</v>
      </c>
      <c r="B12" s="120" t="s">
        <v>84</v>
      </c>
      <c r="C12" s="121" t="s">
        <v>128</v>
      </c>
      <c r="D12" s="106" t="str">
        <f>IF(COUNTIF(เก็บข้อมูลHRD!$B$7:$B$1957,B13),"ได้รับการพัฒนาแล้ว",IF(B13="","ป้อนรายชื่อบุคลากรเพิ่ม(ถ้ามี)","ยังไม่ได้รับการพัฒนา"))</f>
        <v>ได้รับการพัฒนาแล้ว</v>
      </c>
    </row>
    <row r="13" spans="1:4" x14ac:dyDescent="0.6">
      <c r="A13" s="103">
        <v>9</v>
      </c>
      <c r="B13" s="120" t="s">
        <v>85</v>
      </c>
      <c r="C13" s="121" t="s">
        <v>129</v>
      </c>
      <c r="D13" s="106" t="str">
        <f>IF(COUNTIF(เก็บข้อมูลHRD!$B$7:$B$1957,B14),"ได้รับการพัฒนาแล้ว",IF(B14="","ป้อนรายชื่อบุคลากรเพิ่ม(ถ้ามี)","ยังไม่ได้รับการพัฒนา"))</f>
        <v>ได้รับการพัฒนาแล้ว</v>
      </c>
    </row>
    <row r="14" spans="1:4" x14ac:dyDescent="0.6">
      <c r="A14" s="103">
        <v>10</v>
      </c>
      <c r="B14" s="120" t="s">
        <v>86</v>
      </c>
      <c r="C14" s="121" t="s">
        <v>129</v>
      </c>
      <c r="D14" s="106" t="str">
        <f>IF(COUNTIF(เก็บข้อมูลHRD!$B$7:$B$1957,B15),"ได้รับการพัฒนาแล้ว",IF(B15="","ป้อนรายชื่อบุคลากรเพิ่ม(ถ้ามี)","ยังไม่ได้รับการพัฒนา"))</f>
        <v>ยังไม่ได้รับการพัฒนา</v>
      </c>
    </row>
    <row r="15" spans="1:4" x14ac:dyDescent="0.6">
      <c r="A15" s="103">
        <v>11</v>
      </c>
      <c r="B15" s="120" t="s">
        <v>87</v>
      </c>
      <c r="C15" s="121" t="s">
        <v>130</v>
      </c>
      <c r="D15" s="106" t="str">
        <f>IF(COUNTIF(เก็บข้อมูลHRD!$B$7:$B$1957,B16),"ได้รับการพัฒนาแล้ว",IF(B16="","ป้อนรายชื่อบุคลากรเพิ่ม(ถ้ามี)","ยังไม่ได้รับการพัฒนา"))</f>
        <v>ได้รับการพัฒนาแล้ว</v>
      </c>
    </row>
    <row r="16" spans="1:4" x14ac:dyDescent="0.6">
      <c r="A16" s="103">
        <v>12</v>
      </c>
      <c r="B16" s="120" t="s">
        <v>88</v>
      </c>
      <c r="C16" s="121" t="s">
        <v>130</v>
      </c>
      <c r="D16" s="106" t="str">
        <f>IF(COUNTIF(เก็บข้อมูลHRD!$B$7:$B$1957,B17),"ได้รับการพัฒนาแล้ว",IF(B17="","ป้อนรายชื่อบุคลากรเพิ่ม(ถ้ามี)","ยังไม่ได้รับการพัฒนา"))</f>
        <v>ได้รับการพัฒนาแล้ว</v>
      </c>
    </row>
    <row r="17" spans="1:4" x14ac:dyDescent="0.6">
      <c r="A17" s="103">
        <v>13</v>
      </c>
      <c r="B17" s="120" t="s">
        <v>89</v>
      </c>
      <c r="C17" s="121" t="s">
        <v>130</v>
      </c>
      <c r="D17" s="106" t="str">
        <f>IF(COUNTIF(เก็บข้อมูลHRD!$B$7:$B$1957,B18),"ได้รับการพัฒนาแล้ว",IF(B18="","ป้อนรายชื่อบุคลากรเพิ่ม(ถ้ามี)","ยังไม่ได้รับการพัฒนา"))</f>
        <v>ได้รับการพัฒนาแล้ว</v>
      </c>
    </row>
    <row r="18" spans="1:4" x14ac:dyDescent="0.6">
      <c r="A18" s="103">
        <v>14</v>
      </c>
      <c r="B18" s="120" t="s">
        <v>90</v>
      </c>
      <c r="C18" s="121" t="s">
        <v>131</v>
      </c>
      <c r="D18" s="106" t="str">
        <f>IF(COUNTIF(เก็บข้อมูลHRD!$B$7:$B$1957,B19),"ได้รับการพัฒนาแล้ว",IF(B19="","ป้อนรายชื่อบุคลากรเพิ่ม(ถ้ามี)","ยังไม่ได้รับการพัฒนา"))</f>
        <v>ได้รับการพัฒนาแล้ว</v>
      </c>
    </row>
    <row r="19" spans="1:4" x14ac:dyDescent="0.6">
      <c r="A19" s="103">
        <v>15</v>
      </c>
      <c r="B19" s="120" t="s">
        <v>91</v>
      </c>
      <c r="C19" s="121" t="s">
        <v>131</v>
      </c>
      <c r="D19" s="106" t="str">
        <f>IF(COUNTIF(เก็บข้อมูลHRD!$B$7:$B$1957,B20),"ได้รับการพัฒนาแล้ว",IF(B20="","ป้อนรายชื่อบุคลากรเพิ่ม(ถ้ามี)","ยังไม่ได้รับการพัฒนา"))</f>
        <v>ได้รับการพัฒนาแล้ว</v>
      </c>
    </row>
    <row r="20" spans="1:4" x14ac:dyDescent="0.6">
      <c r="A20" s="103">
        <v>16</v>
      </c>
      <c r="B20" s="120" t="s">
        <v>92</v>
      </c>
      <c r="C20" s="121" t="s">
        <v>132</v>
      </c>
      <c r="D20" s="106" t="str">
        <f>IF(COUNTIF(เก็บข้อมูลHRD!$B$7:$B$1957,B21),"ได้รับการพัฒนาแล้ว",IF(B21="","ป้อนรายชื่อบุคลากรเพิ่ม(ถ้ามี)","ยังไม่ได้รับการพัฒนา"))</f>
        <v>ได้รับการพัฒนาแล้ว</v>
      </c>
    </row>
    <row r="21" spans="1:4" x14ac:dyDescent="0.6">
      <c r="A21" s="103">
        <v>17</v>
      </c>
      <c r="B21" s="129" t="s">
        <v>93</v>
      </c>
      <c r="C21" s="121" t="s">
        <v>133</v>
      </c>
      <c r="D21" s="106" t="str">
        <f>IF(COUNTIF(เก็บข้อมูลHRD!$B$7:$B$1957,B22),"ได้รับการพัฒนาแล้ว",IF(B22="","ป้อนรายชื่อบุคลากรเพิ่ม(ถ้ามี)","ยังไม่ได้รับการพัฒนา"))</f>
        <v>ได้รับการพัฒนาแล้ว</v>
      </c>
    </row>
    <row r="22" spans="1:4" x14ac:dyDescent="0.6">
      <c r="A22" s="103">
        <v>18</v>
      </c>
      <c r="B22" s="120" t="s">
        <v>94</v>
      </c>
      <c r="C22" s="121" t="s">
        <v>133</v>
      </c>
      <c r="D22" s="106" t="str">
        <f>IF(COUNTIF(เก็บข้อมูลHRD!$B$7:$B$1957,B23),"ได้รับการพัฒนาแล้ว",IF(B23="","ป้อนรายชื่อบุคลากรเพิ่ม(ถ้ามี)","ยังไม่ได้รับการพัฒนา"))</f>
        <v>ได้รับการพัฒนาแล้ว</v>
      </c>
    </row>
    <row r="23" spans="1:4" x14ac:dyDescent="0.6">
      <c r="A23" s="103">
        <v>19</v>
      </c>
      <c r="B23" s="120" t="s">
        <v>95</v>
      </c>
      <c r="C23" s="121" t="s">
        <v>133</v>
      </c>
      <c r="D23" s="106" t="str">
        <f>IF(COUNTIF(เก็บข้อมูลHRD!$B$7:$B$1957,B24),"ได้รับการพัฒนาแล้ว",IF(B24="","ป้อนรายชื่อบุคลากรเพิ่ม(ถ้ามี)","ยังไม่ได้รับการพัฒนา"))</f>
        <v>ได้รับการพัฒนาแล้ว</v>
      </c>
    </row>
    <row r="24" spans="1:4" x14ac:dyDescent="0.6">
      <c r="A24" s="103">
        <v>20</v>
      </c>
      <c r="B24" s="120" t="s">
        <v>96</v>
      </c>
      <c r="C24" s="121" t="s">
        <v>133</v>
      </c>
      <c r="D24" s="106" t="str">
        <f>IF(COUNTIF(เก็บข้อมูลHRD!$B$7:$B$1957,B25),"ได้รับการพัฒนาแล้ว",IF(B25="","ป้อนรายชื่อบุคลากรเพิ่ม(ถ้ามี)","ยังไม่ได้รับการพัฒนา"))</f>
        <v>ได้รับการพัฒนาแล้ว</v>
      </c>
    </row>
    <row r="25" spans="1:4" x14ac:dyDescent="0.6">
      <c r="A25" s="103">
        <v>21</v>
      </c>
      <c r="B25" s="120" t="s">
        <v>97</v>
      </c>
      <c r="C25" s="121" t="s">
        <v>133</v>
      </c>
      <c r="D25" s="106" t="str">
        <f>IF(COUNTIF(เก็บข้อมูลHRD!$B$7:$B$1957,B26),"ได้รับการพัฒนาแล้ว",IF(B26="","ป้อนรายชื่อบุคลากรเพิ่ม(ถ้ามี)","ยังไม่ได้รับการพัฒนา"))</f>
        <v>ได้รับการพัฒนาแล้ว</v>
      </c>
    </row>
    <row r="26" spans="1:4" x14ac:dyDescent="0.6">
      <c r="A26" s="103">
        <v>22</v>
      </c>
      <c r="B26" s="120" t="s">
        <v>98</v>
      </c>
      <c r="C26" s="121" t="s">
        <v>133</v>
      </c>
      <c r="D26" s="106" t="str">
        <f>IF(COUNTIF(เก็บข้อมูลHRD!$B$7:$B$1957,B27),"ได้รับการพัฒนาแล้ว",IF(B27="","ป้อนรายชื่อบุคลากรเพิ่ม(ถ้ามี)","ยังไม่ได้รับการพัฒนา"))</f>
        <v>ได้รับการพัฒนาแล้ว</v>
      </c>
    </row>
    <row r="27" spans="1:4" x14ac:dyDescent="0.6">
      <c r="A27" s="103">
        <v>23</v>
      </c>
      <c r="B27" s="126" t="s">
        <v>99</v>
      </c>
      <c r="C27" s="121" t="s">
        <v>133</v>
      </c>
      <c r="D27" s="106" t="str">
        <f>IF(COUNTIF(เก็บข้อมูลHRD!$B$7:$B$1957,B28),"ได้รับการพัฒนาแล้ว",IF(B28="","ป้อนรายชื่อบุคลากรเพิ่ม(ถ้ามี)","ยังไม่ได้รับการพัฒนา"))</f>
        <v>ได้รับการพัฒนาแล้ว</v>
      </c>
    </row>
    <row r="28" spans="1:4" x14ac:dyDescent="0.6">
      <c r="A28" s="103">
        <v>24</v>
      </c>
      <c r="B28" s="120" t="s">
        <v>100</v>
      </c>
      <c r="C28" s="121" t="s">
        <v>134</v>
      </c>
      <c r="D28" s="106" t="str">
        <f>IF(COUNTIF(เก็บข้อมูลHRD!$B$7:$B$1957,B29),"ได้รับการพัฒนาแล้ว",IF(B29="","ป้อนรายชื่อบุคลากรเพิ่ม(ถ้ามี)","ยังไม่ได้รับการพัฒนา"))</f>
        <v>ได้รับการพัฒนาแล้ว</v>
      </c>
    </row>
    <row r="29" spans="1:4" x14ac:dyDescent="0.6">
      <c r="A29" s="103">
        <v>25</v>
      </c>
      <c r="B29" s="120" t="s">
        <v>101</v>
      </c>
      <c r="C29" s="121" t="s">
        <v>134</v>
      </c>
      <c r="D29" s="106" t="str">
        <f>IF(COUNTIF(เก็บข้อมูลHRD!$B$7:$B$1957,B30),"ได้รับการพัฒนาแล้ว",IF(B30="","ป้อนรายชื่อบุคลากรเพิ่ม(ถ้ามี)","ยังไม่ได้รับการพัฒนา"))</f>
        <v>ได้รับการพัฒนาแล้ว</v>
      </c>
    </row>
    <row r="30" spans="1:4" x14ac:dyDescent="0.6">
      <c r="A30" s="103">
        <v>26</v>
      </c>
      <c r="B30" s="120" t="s">
        <v>102</v>
      </c>
      <c r="C30" s="121" t="s">
        <v>134</v>
      </c>
      <c r="D30" s="106" t="str">
        <f>IF(COUNTIF(เก็บข้อมูลHRD!$B$7:$B$1957,B31),"ได้รับการพัฒนาแล้ว",IF(B31="","ป้อนรายชื่อบุคลากรเพิ่ม(ถ้ามี)","ยังไม่ได้รับการพัฒนา"))</f>
        <v>ได้รับการพัฒนาแล้ว</v>
      </c>
    </row>
    <row r="31" spans="1:4" x14ac:dyDescent="0.6">
      <c r="A31" s="103">
        <v>27</v>
      </c>
      <c r="B31" s="120" t="s">
        <v>103</v>
      </c>
      <c r="C31" s="121" t="s">
        <v>134</v>
      </c>
      <c r="D31" s="106" t="str">
        <f>IF(COUNTIF(เก็บข้อมูลHRD!$B$7:$B$1957,B32),"ได้รับการพัฒนาแล้ว",IF(B32="","ป้อนรายชื่อบุคลากรเพิ่ม(ถ้ามี)","ยังไม่ได้รับการพัฒนา"))</f>
        <v>ได้รับการพัฒนาแล้ว</v>
      </c>
    </row>
    <row r="32" spans="1:4" x14ac:dyDescent="0.6">
      <c r="A32" s="103">
        <v>28</v>
      </c>
      <c r="B32" s="120" t="s">
        <v>104</v>
      </c>
      <c r="C32" s="121" t="s">
        <v>134</v>
      </c>
      <c r="D32" s="106" t="str">
        <f>IF(COUNTIF(เก็บข้อมูลHRD!$B$7:$B$1957,B33),"ได้รับการพัฒนาแล้ว",IF(B33="","ป้อนรายชื่อบุคลากรเพิ่ม(ถ้ามี)","ยังไม่ได้รับการพัฒนา"))</f>
        <v>ยังไม่ได้รับการพัฒนา</v>
      </c>
    </row>
    <row r="33" spans="1:4" x14ac:dyDescent="0.6">
      <c r="A33" s="103">
        <v>29</v>
      </c>
      <c r="B33" s="120" t="s">
        <v>156</v>
      </c>
      <c r="C33" s="121" t="s">
        <v>134</v>
      </c>
      <c r="D33" s="106" t="str">
        <f>IF(COUNTIF(เก็บข้อมูลHRD!$B$7:$B$1957,B34),"ได้รับการพัฒนาแล้ว",IF(B34="","ป้อนรายชื่อบุคลากรเพิ่ม(ถ้ามี)","ยังไม่ได้รับการพัฒนา"))</f>
        <v>ได้รับการพัฒนาแล้ว</v>
      </c>
    </row>
    <row r="34" spans="1:4" x14ac:dyDescent="0.6">
      <c r="A34" s="103">
        <v>30</v>
      </c>
      <c r="B34" s="120" t="s">
        <v>153</v>
      </c>
      <c r="C34" s="121" t="s">
        <v>134</v>
      </c>
      <c r="D34" s="106" t="str">
        <f>IF(COUNTIF(เก็บข้อมูลHRD!$B$7:$B$1957,B35),"ได้รับการพัฒนาแล้ว",IF(B35="","ป้อนรายชื่อบุคลากรเพิ่ม(ถ้ามี)","ยังไม่ได้รับการพัฒนา"))</f>
        <v>ได้รับการพัฒนาแล้ว</v>
      </c>
    </row>
    <row r="35" spans="1:4" x14ac:dyDescent="0.6">
      <c r="A35" s="103">
        <v>31</v>
      </c>
      <c r="B35" s="120" t="s">
        <v>105</v>
      </c>
      <c r="C35" s="121" t="s">
        <v>134</v>
      </c>
      <c r="D35" s="106" t="str">
        <f>IF(COUNTIF(เก็บข้อมูลHRD!$B$7:$B$1957,B36),"ได้รับการพัฒนาแล้ว",IF(B36="","ป้อนรายชื่อบุคลากรเพิ่ม(ถ้ามี)","ยังไม่ได้รับการพัฒนา"))</f>
        <v>ยังไม่ได้รับการพัฒนา</v>
      </c>
    </row>
    <row r="36" spans="1:4" x14ac:dyDescent="0.6">
      <c r="A36" s="103">
        <v>32</v>
      </c>
      <c r="B36" s="120" t="s">
        <v>106</v>
      </c>
      <c r="C36" s="121" t="s">
        <v>134</v>
      </c>
      <c r="D36" s="106" t="str">
        <f>IF(COUNTIF(เก็บข้อมูลHRD!$B$7:$B$1957,B37),"ได้รับการพัฒนาแล้ว",IF(B37="","ป้อนรายชื่อบุคลากรเพิ่ม(ถ้ามี)","ยังไม่ได้รับการพัฒนา"))</f>
        <v>ได้รับการพัฒนาแล้ว</v>
      </c>
    </row>
    <row r="37" spans="1:4" x14ac:dyDescent="0.6">
      <c r="A37" s="103">
        <v>33</v>
      </c>
      <c r="B37" s="128" t="s">
        <v>107</v>
      </c>
      <c r="C37" s="121" t="s">
        <v>134</v>
      </c>
      <c r="D37" s="106" t="str">
        <f>IF(COUNTIF(เก็บข้อมูลHRD!$B$7:$B$1957,B38),"ได้รับการพัฒนาแล้ว",IF(B38="","ป้อนรายชื่อบุคลากรเพิ่ม(ถ้ามี)","ยังไม่ได้รับการพัฒนา"))</f>
        <v>ได้รับการพัฒนาแล้ว</v>
      </c>
    </row>
    <row r="38" spans="1:4" x14ac:dyDescent="0.6">
      <c r="A38" s="103">
        <v>34</v>
      </c>
      <c r="B38" s="120" t="s">
        <v>108</v>
      </c>
      <c r="C38" s="121" t="s">
        <v>134</v>
      </c>
      <c r="D38" s="106" t="str">
        <f>IF(COUNTIF(เก็บข้อมูลHRD!$B$7:$B$1957,B39),"ได้รับการพัฒนาแล้ว",IF(B39="","ป้อนรายชื่อบุคลากรเพิ่ม(ถ้ามี)","ยังไม่ได้รับการพัฒนา"))</f>
        <v>ได้รับการพัฒนาแล้ว</v>
      </c>
    </row>
    <row r="39" spans="1:4" x14ac:dyDescent="0.6">
      <c r="A39" s="103">
        <v>35</v>
      </c>
      <c r="B39" s="120" t="s">
        <v>109</v>
      </c>
      <c r="C39" s="121" t="s">
        <v>134</v>
      </c>
      <c r="D39" s="106" t="str">
        <f>IF(COUNTIF(เก็บข้อมูลHRD!$B$7:$B$1957,B40),"ได้รับการพัฒนาแล้ว",IF(B40="","ป้อนรายชื่อบุคลากรเพิ่ม(ถ้ามี)","ยังไม่ได้รับการพัฒนา"))</f>
        <v>ได้รับการพัฒนาแล้ว</v>
      </c>
    </row>
    <row r="40" spans="1:4" x14ac:dyDescent="0.6">
      <c r="A40" s="103">
        <v>36</v>
      </c>
      <c r="B40" s="120" t="s">
        <v>110</v>
      </c>
      <c r="C40" s="121" t="s">
        <v>134</v>
      </c>
      <c r="D40" s="106" t="str">
        <f>IF(COUNTIF(เก็บข้อมูลHRD!$B$7:$B$1957,B41),"ได้รับการพัฒนาแล้ว",IF(B41="","ป้อนรายชื่อบุคลากรเพิ่ม(ถ้ามี)","ยังไม่ได้รับการพัฒนา"))</f>
        <v>ยังไม่ได้รับการพัฒนา</v>
      </c>
    </row>
    <row r="41" spans="1:4" x14ac:dyDescent="0.6">
      <c r="A41" s="103">
        <v>37</v>
      </c>
      <c r="B41" s="120" t="s">
        <v>148</v>
      </c>
      <c r="C41" s="121" t="s">
        <v>134</v>
      </c>
      <c r="D41" s="106" t="str">
        <f>IF(COUNTIF(เก็บข้อมูลHRD!$B$7:$B$1957,B42),"ได้รับการพัฒนาแล้ว",IF(B42="","ป้อนรายชื่อบุคลากรเพิ่ม(ถ้ามี)","ยังไม่ได้รับการพัฒนา"))</f>
        <v>ได้รับการพัฒนาแล้ว</v>
      </c>
    </row>
    <row r="42" spans="1:4" x14ac:dyDescent="0.6">
      <c r="A42" s="103">
        <v>38</v>
      </c>
      <c r="B42" s="120" t="s">
        <v>111</v>
      </c>
      <c r="C42" s="121" t="s">
        <v>135</v>
      </c>
      <c r="D42" s="106" t="str">
        <f>IF(COUNTIF(เก็บข้อมูลHRD!$B$7:$B$1957,B43),"ได้รับการพัฒนาแล้ว",IF(B43="","ป้อนรายชื่อบุคลากรเพิ่ม(ถ้ามี)","ยังไม่ได้รับการพัฒนา"))</f>
        <v>ได้รับการพัฒนาแล้ว</v>
      </c>
    </row>
    <row r="43" spans="1:4" x14ac:dyDescent="0.6">
      <c r="A43" s="103">
        <v>39</v>
      </c>
      <c r="B43" s="120" t="s">
        <v>112</v>
      </c>
      <c r="C43" s="121" t="s">
        <v>135</v>
      </c>
      <c r="D43" s="106" t="str">
        <f>IF(COUNTIF(เก็บข้อมูลHRD!$B$7:$B$1957,B44),"ได้รับการพัฒนาแล้ว",IF(B44="","ป้อนรายชื่อบุคลากรเพิ่ม(ถ้ามี)","ยังไม่ได้รับการพัฒนา"))</f>
        <v>ได้รับการพัฒนาแล้ว</v>
      </c>
    </row>
    <row r="44" spans="1:4" x14ac:dyDescent="0.6">
      <c r="A44" s="103">
        <v>40</v>
      </c>
      <c r="B44" s="120" t="s">
        <v>113</v>
      </c>
      <c r="C44" s="121" t="s">
        <v>136</v>
      </c>
      <c r="D44" s="106" t="str">
        <f>IF(COUNTIF(เก็บข้อมูลHRD!$B$7:$B$1957,B45),"ได้รับการพัฒนาแล้ว",IF(B45="","ป้อนรายชื่อบุคลากรเพิ่ม(ถ้ามี)","ยังไม่ได้รับการพัฒนา"))</f>
        <v>ได้รับการพัฒนาแล้ว</v>
      </c>
    </row>
    <row r="45" spans="1:4" x14ac:dyDescent="0.6">
      <c r="A45" s="103">
        <v>41</v>
      </c>
      <c r="B45" s="120" t="s">
        <v>114</v>
      </c>
      <c r="C45" s="121" t="s">
        <v>136</v>
      </c>
      <c r="D45" s="106" t="str">
        <f>IF(COUNTIF(เก็บข้อมูลHRD!$B$7:$B$1957,B46),"ได้รับการพัฒนาแล้ว",IF(B46="","ป้อนรายชื่อบุคลากรเพิ่ม(ถ้ามี)","ยังไม่ได้รับการพัฒนา"))</f>
        <v>ได้รับการพัฒนาแล้ว</v>
      </c>
    </row>
    <row r="46" spans="1:4" x14ac:dyDescent="0.6">
      <c r="A46" s="103">
        <v>42</v>
      </c>
      <c r="B46" s="120" t="s">
        <v>115</v>
      </c>
      <c r="C46" s="121" t="s">
        <v>137</v>
      </c>
      <c r="D46" s="106" t="str">
        <f>IF(COUNTIF(เก็บข้อมูลHRD!$B$7:$B$1957,B47),"ได้รับการพัฒนาแล้ว",IF(B47="","ป้อนรายชื่อบุคลากรเพิ่ม(ถ้ามี)","ยังไม่ได้รับการพัฒนา"))</f>
        <v>ได้รับการพัฒนาแล้ว</v>
      </c>
    </row>
    <row r="47" spans="1:4" x14ac:dyDescent="0.6">
      <c r="A47" s="103">
        <v>43</v>
      </c>
      <c r="B47" s="120" t="s">
        <v>116</v>
      </c>
      <c r="C47" s="121" t="s">
        <v>138</v>
      </c>
      <c r="D47" s="106" t="str">
        <f>IF(COUNTIF(เก็บข้อมูลHRD!$B$7:$B$1957,B48),"ได้รับการพัฒนาแล้ว",IF(B48="","ป้อนรายชื่อบุคลากรเพิ่ม(ถ้ามี)","ยังไม่ได้รับการพัฒนา"))</f>
        <v>ได้รับการพัฒนาแล้ว</v>
      </c>
    </row>
    <row r="48" spans="1:4" x14ac:dyDescent="0.6">
      <c r="A48" s="103">
        <v>44</v>
      </c>
      <c r="B48" s="120" t="s">
        <v>117</v>
      </c>
      <c r="C48" s="121" t="s">
        <v>139</v>
      </c>
      <c r="D48" s="106" t="str">
        <f>IF(COUNTIF(เก็บข้อมูลHRD!$B$7:$B$1957,B49),"ได้รับการพัฒนาแล้ว",IF(B49="","ป้อนรายชื่อบุคลากรเพิ่ม(ถ้ามี)","ยังไม่ได้รับการพัฒนา"))</f>
        <v>ได้รับการพัฒนาแล้ว</v>
      </c>
    </row>
    <row r="49" spans="1:4" x14ac:dyDescent="0.6">
      <c r="A49" s="103">
        <v>45</v>
      </c>
      <c r="B49" s="120" t="s">
        <v>118</v>
      </c>
      <c r="C49" s="121" t="s">
        <v>140</v>
      </c>
      <c r="D49" s="106" t="str">
        <f>IF(COUNTIF(เก็บข้อมูลHRD!$B$7:$B$1957,B50),"ได้รับการพัฒนาแล้ว",IF(B50="","ป้อนรายชื่อบุคลากรเพิ่ม(ถ้ามี)","ยังไม่ได้รับการพัฒนา"))</f>
        <v>ได้รับการพัฒนาแล้ว</v>
      </c>
    </row>
    <row r="50" spans="1:4" x14ac:dyDescent="0.6">
      <c r="A50" s="103">
        <v>46</v>
      </c>
      <c r="B50" s="120" t="s">
        <v>119</v>
      </c>
      <c r="C50" s="121" t="s">
        <v>140</v>
      </c>
      <c r="D50" s="106" t="str">
        <f>IF(COUNTIF(เก็บข้อมูลHRD!$B$7:$B$1957,B51),"ได้รับการพัฒนาแล้ว",IF(B51="","ป้อนรายชื่อบุคลากรเพิ่ม(ถ้ามี)","ยังไม่ได้รับการพัฒนา"))</f>
        <v>ได้รับการพัฒนาแล้ว</v>
      </c>
    </row>
    <row r="51" spans="1:4" x14ac:dyDescent="0.6">
      <c r="A51" s="103">
        <v>47</v>
      </c>
      <c r="B51" s="120" t="s">
        <v>120</v>
      </c>
      <c r="C51" s="121" t="s">
        <v>142</v>
      </c>
      <c r="D51" s="106" t="str">
        <f>IF(COUNTIF(เก็บข้อมูลHRD!$B$7:$B$1957,B52),"ได้รับการพัฒนาแล้ว",IF(B52="","ป้อนรายชื่อบุคลากรเพิ่ม(ถ้ามี)","ยังไม่ได้รับการพัฒนา"))</f>
        <v>ได้รับการพัฒนาแล้ว</v>
      </c>
    </row>
    <row r="52" spans="1:4" x14ac:dyDescent="0.6">
      <c r="A52" s="103">
        <v>48</v>
      </c>
      <c r="B52" s="120" t="s">
        <v>121</v>
      </c>
      <c r="C52" s="121" t="s">
        <v>141</v>
      </c>
      <c r="D52" s="106" t="str">
        <f>IF(COUNTIF(เก็บข้อมูลHRD!$B$7:$B$1957,B53),"ได้รับการพัฒนาแล้ว",IF(B53="","ป้อนรายชื่อบุคลากรเพิ่ม(ถ้ามี)","ยังไม่ได้รับการพัฒนา"))</f>
        <v>ได้รับการพัฒนาแล้ว</v>
      </c>
    </row>
    <row r="53" spans="1:4" x14ac:dyDescent="0.6">
      <c r="A53" s="103">
        <v>49</v>
      </c>
      <c r="B53" s="120" t="s">
        <v>122</v>
      </c>
      <c r="C53" s="121" t="s">
        <v>141</v>
      </c>
      <c r="D53" s="106" t="str">
        <f>IF(COUNTIF(เก็บข้อมูลHRD!$B$7:$B$1957,B54),"ได้รับการพัฒนาแล้ว",IF(B54="","ป้อนรายชื่อบุคลากรเพิ่ม(ถ้ามี)","ยังไม่ได้รับการพัฒนา"))</f>
        <v>ได้รับการพัฒนาแล้ว</v>
      </c>
    </row>
    <row r="54" spans="1:4" x14ac:dyDescent="0.6">
      <c r="A54" s="103">
        <v>50</v>
      </c>
      <c r="B54" s="120" t="s">
        <v>123</v>
      </c>
      <c r="C54" s="121" t="s">
        <v>141</v>
      </c>
      <c r="D54" s="106" t="str">
        <f>IF(COUNTIF(เก็บข้อมูลHRD!$B$7:$B$1957,B55),"ได้รับการพัฒนาแล้ว",IF(B55="","ป้อนรายชื่อบุคลากรเพิ่ม(ถ้ามี)","ยังไม่ได้รับการพัฒนา"))</f>
        <v>ได้รับการพัฒนาแล้ว</v>
      </c>
    </row>
    <row r="55" spans="1:4" x14ac:dyDescent="0.6">
      <c r="A55" s="103">
        <v>51</v>
      </c>
      <c r="B55" s="120" t="s">
        <v>124</v>
      </c>
      <c r="C55" s="121" t="s">
        <v>143</v>
      </c>
      <c r="D55" s="106" t="str">
        <f>IF(COUNTIF(เก็บข้อมูลHRD!$B$7:$B$1957,B56),"ได้รับการพัฒนาแล้ว",IF(B56="","ป้อนรายชื่อบุคลากรเพิ่ม(ถ้ามี)","ยังไม่ได้รับการพัฒนา"))</f>
        <v>ยังไม่ได้รับการพัฒนา</v>
      </c>
    </row>
    <row r="56" spans="1:4" x14ac:dyDescent="0.6">
      <c r="A56" s="103">
        <v>52</v>
      </c>
      <c r="B56" s="127" t="s">
        <v>125</v>
      </c>
      <c r="C56" s="121" t="s">
        <v>144</v>
      </c>
      <c r="D56" s="106" t="e">
        <f>IF(COUNTIF(เก็บข้อมูลHRD!$B$7:$B$1957,#REF!),"ได้รับการพัฒนาแล้ว",IF(#REF!="","ป้อนรายชื่อบุคลากรเพิ่ม(ถ้ามี)","ยังไม่ได้รับการพัฒนา"))</f>
        <v>#REF!</v>
      </c>
    </row>
    <row r="57" spans="1:4" x14ac:dyDescent="0.6">
      <c r="A57" s="103">
        <v>53</v>
      </c>
      <c r="B57" s="104"/>
      <c r="C57" s="105"/>
      <c r="D57" s="106" t="str">
        <f>IF(COUNTIF(เก็บข้อมูลHRD!$B$7:$B$1957,B57),"ได้รับการพัฒนาแล้ว",IF(B57="","ป้อนรายชื่อบุคลากรเพิ่ม(ถ้ามี)","ยังไม่ได้รับการพัฒนา"))</f>
        <v>ป้อนรายชื่อบุคลากรเพิ่ม(ถ้ามี)</v>
      </c>
    </row>
    <row r="58" spans="1:4" x14ac:dyDescent="0.6">
      <c r="A58" s="103">
        <v>54</v>
      </c>
      <c r="B58" s="104"/>
      <c r="C58" s="105"/>
      <c r="D58" s="106" t="str">
        <f>IF(COUNTIF(เก็บข้อมูลHRD!$B$7:$B$1957,B58),"ได้รับการพัฒนาแล้ว",IF(B58="","ป้อนรายชื่อบุคลากรเพิ่ม(ถ้ามี)","ยังไม่ได้รับการพัฒนา"))</f>
        <v>ป้อนรายชื่อบุคลากรเพิ่ม(ถ้ามี)</v>
      </c>
    </row>
    <row r="59" spans="1:4" x14ac:dyDescent="0.6">
      <c r="A59" s="103">
        <v>55</v>
      </c>
      <c r="B59" s="104"/>
      <c r="C59" s="105"/>
      <c r="D59" s="106" t="str">
        <f>IF(COUNTIF(เก็บข้อมูลHRD!$B$7:$B$1957,B59),"ได้รับการพัฒนาแล้ว",IF(B59="","ป้อนรายชื่อบุคลากรเพิ่ม(ถ้ามี)","ยังไม่ได้รับการพัฒนา"))</f>
        <v>ป้อนรายชื่อบุคลากรเพิ่ม(ถ้ามี)</v>
      </c>
    </row>
    <row r="60" spans="1:4" x14ac:dyDescent="0.6">
      <c r="A60" s="103">
        <v>56</v>
      </c>
      <c r="B60" s="104"/>
      <c r="C60" s="105"/>
      <c r="D60" s="106" t="str">
        <f>IF(COUNTIF(เก็บข้อมูลHRD!$B$7:$B$1957,B60),"ได้รับการพัฒนาแล้ว",IF(B60="","ป้อนรายชื่อบุคลากรเพิ่ม(ถ้ามี)","ยังไม่ได้รับการพัฒนา"))</f>
        <v>ป้อนรายชื่อบุคลากรเพิ่ม(ถ้ามี)</v>
      </c>
    </row>
    <row r="61" spans="1:4" x14ac:dyDescent="0.6">
      <c r="A61" s="103">
        <v>57</v>
      </c>
      <c r="B61" s="104"/>
      <c r="C61" s="105"/>
      <c r="D61" s="106" t="str">
        <f>IF(COUNTIF(เก็บข้อมูลHRD!$B$7:$B$1957,B61),"ได้รับการพัฒนาแล้ว",IF(B61="","ป้อนรายชื่อบุคลากรเพิ่ม(ถ้ามี)","ยังไม่ได้รับการพัฒนา"))</f>
        <v>ป้อนรายชื่อบุคลากรเพิ่ม(ถ้ามี)</v>
      </c>
    </row>
    <row r="62" spans="1:4" x14ac:dyDescent="0.6">
      <c r="A62" s="103">
        <v>58</v>
      </c>
      <c r="B62" s="104"/>
      <c r="C62" s="105"/>
      <c r="D62" s="106" t="str">
        <f>IF(COUNTIF(เก็บข้อมูลHRD!$B$7:$B$1957,B62),"ได้รับการพัฒนาแล้ว",IF(B62="","ป้อนรายชื่อบุคลากรเพิ่ม(ถ้ามี)","ยังไม่ได้รับการพัฒนา"))</f>
        <v>ป้อนรายชื่อบุคลากรเพิ่ม(ถ้ามี)</v>
      </c>
    </row>
    <row r="63" spans="1:4" x14ac:dyDescent="0.6">
      <c r="A63" s="103">
        <v>59</v>
      </c>
      <c r="B63" s="104"/>
      <c r="C63" s="105"/>
      <c r="D63" s="106" t="str">
        <f>IF(COUNTIF(เก็บข้อมูลHRD!$B$7:$B$1957,B63),"ได้รับการพัฒนาแล้ว",IF(B63="","ป้อนรายชื่อบุคลากรเพิ่ม(ถ้ามี)","ยังไม่ได้รับการพัฒนา"))</f>
        <v>ป้อนรายชื่อบุคลากรเพิ่ม(ถ้ามี)</v>
      </c>
    </row>
    <row r="64" spans="1:4" x14ac:dyDescent="0.6">
      <c r="A64" s="103">
        <v>60</v>
      </c>
      <c r="B64" s="104"/>
      <c r="C64" s="105"/>
      <c r="D64" s="106" t="str">
        <f>IF(COUNTIF(เก็บข้อมูลHRD!$B$7:$B$1957,B64),"ได้รับการพัฒนาแล้ว",IF(B64="","ป้อนรายชื่อบุคลากรเพิ่ม(ถ้ามี)","ยังไม่ได้รับการพัฒนา"))</f>
        <v>ป้อนรายชื่อบุคลากรเพิ่ม(ถ้ามี)</v>
      </c>
    </row>
    <row r="65" spans="1:4" x14ac:dyDescent="0.6">
      <c r="A65" s="103">
        <v>61</v>
      </c>
      <c r="B65" s="104"/>
      <c r="C65" s="105"/>
      <c r="D65" s="106" t="str">
        <f>IF(COUNTIF(เก็บข้อมูลHRD!$B$7:$B$1957,B65),"ได้รับการพัฒนาแล้ว",IF(B65="","ป้อนรายชื่อบุคลากรเพิ่ม(ถ้ามี)","ยังไม่ได้รับการพัฒนา"))</f>
        <v>ป้อนรายชื่อบุคลากรเพิ่ม(ถ้ามี)</v>
      </c>
    </row>
    <row r="66" spans="1:4" x14ac:dyDescent="0.6">
      <c r="A66" s="103">
        <v>62</v>
      </c>
      <c r="B66" s="104"/>
      <c r="C66" s="105"/>
      <c r="D66" s="106" t="str">
        <f>IF(COUNTIF(เก็บข้อมูลHRD!$B$7:$B$1957,B66),"ได้รับการพัฒนาแล้ว",IF(B66="","ป้อนรายชื่อบุคลากรเพิ่ม(ถ้ามี)","ยังไม่ได้รับการพัฒนา"))</f>
        <v>ป้อนรายชื่อบุคลากรเพิ่ม(ถ้ามี)</v>
      </c>
    </row>
    <row r="67" spans="1:4" x14ac:dyDescent="0.6">
      <c r="A67" s="103">
        <v>63</v>
      </c>
      <c r="B67" s="104"/>
      <c r="C67" s="105"/>
      <c r="D67" s="106" t="str">
        <f>IF(COUNTIF(เก็บข้อมูลHRD!$B$7:$B$1957,B67),"ได้รับการพัฒนาแล้ว",IF(B67="","ป้อนรายชื่อบุคลากรเพิ่ม(ถ้ามี)","ยังไม่ได้รับการพัฒนา"))</f>
        <v>ป้อนรายชื่อบุคลากรเพิ่ม(ถ้ามี)</v>
      </c>
    </row>
    <row r="68" spans="1:4" x14ac:dyDescent="0.6">
      <c r="A68" s="103">
        <v>64</v>
      </c>
      <c r="B68" s="104"/>
      <c r="C68" s="105"/>
      <c r="D68" s="106" t="str">
        <f>IF(COUNTIF(เก็บข้อมูลHRD!$B$7:$B$1957,B68),"ได้รับการพัฒนาแล้ว",IF(B68="","ป้อนรายชื่อบุคลากรเพิ่ม(ถ้ามี)","ยังไม่ได้รับการพัฒนา"))</f>
        <v>ป้อนรายชื่อบุคลากรเพิ่ม(ถ้ามี)</v>
      </c>
    </row>
    <row r="69" spans="1:4" x14ac:dyDescent="0.6">
      <c r="A69" s="103">
        <v>65</v>
      </c>
      <c r="B69" s="104"/>
      <c r="C69" s="105"/>
      <c r="D69" s="106" t="str">
        <f>IF(COUNTIF(เก็บข้อมูลHRD!$B$7:$B$1957,B69),"ได้รับการพัฒนาแล้ว",IF(B69="","ป้อนรายชื่อบุคลากรเพิ่ม(ถ้ามี)","ยังไม่ได้รับการพัฒนา"))</f>
        <v>ป้อนรายชื่อบุคลากรเพิ่ม(ถ้ามี)</v>
      </c>
    </row>
    <row r="70" spans="1:4" x14ac:dyDescent="0.6">
      <c r="A70" s="103">
        <v>66</v>
      </c>
      <c r="B70" s="104"/>
      <c r="C70" s="105"/>
      <c r="D70" s="106" t="str">
        <f>IF(COUNTIF(เก็บข้อมูลHRD!$B$7:$B$1957,B70),"ได้รับการพัฒนาแล้ว",IF(B70="","ป้อนรายชื่อบุคลากรเพิ่ม(ถ้ามี)","ยังไม่ได้รับการพัฒนา"))</f>
        <v>ป้อนรายชื่อบุคลากรเพิ่ม(ถ้ามี)</v>
      </c>
    </row>
    <row r="71" spans="1:4" x14ac:dyDescent="0.6">
      <c r="A71" s="103">
        <v>67</v>
      </c>
      <c r="B71" s="104"/>
      <c r="C71" s="105"/>
      <c r="D71" s="106" t="str">
        <f>IF(COUNTIF(เก็บข้อมูลHRD!$B$7:$B$1957,B71),"ได้รับการพัฒนาแล้ว",IF(B71="","ป้อนรายชื่อบุคลากรเพิ่ม(ถ้ามี)","ยังไม่ได้รับการพัฒนา"))</f>
        <v>ป้อนรายชื่อบุคลากรเพิ่ม(ถ้ามี)</v>
      </c>
    </row>
    <row r="72" spans="1:4" x14ac:dyDescent="0.6">
      <c r="A72" s="103">
        <v>68</v>
      </c>
      <c r="B72" s="104"/>
      <c r="C72" s="105"/>
      <c r="D72" s="106" t="str">
        <f>IF(COUNTIF(เก็บข้อมูลHRD!$B$7:$B$1957,B72),"ได้รับการพัฒนาแล้ว",IF(B72="","ป้อนรายชื่อบุคลากรเพิ่ม(ถ้ามี)","ยังไม่ได้รับการพัฒนา"))</f>
        <v>ป้อนรายชื่อบุคลากรเพิ่ม(ถ้ามี)</v>
      </c>
    </row>
    <row r="73" spans="1:4" x14ac:dyDescent="0.6">
      <c r="A73" s="103">
        <v>69</v>
      </c>
      <c r="B73" s="104"/>
      <c r="C73" s="105"/>
      <c r="D73" s="106" t="str">
        <f>IF(COUNTIF(เก็บข้อมูลHRD!$B$7:$B$1957,B73),"ได้รับการพัฒนาแล้ว",IF(B73="","ป้อนรายชื่อบุคลากรเพิ่ม(ถ้ามี)","ยังไม่ได้รับการพัฒนา"))</f>
        <v>ป้อนรายชื่อบุคลากรเพิ่ม(ถ้ามี)</v>
      </c>
    </row>
    <row r="74" spans="1:4" x14ac:dyDescent="0.6">
      <c r="A74" s="103">
        <v>70</v>
      </c>
      <c r="B74" s="104"/>
      <c r="C74" s="105"/>
      <c r="D74" s="106" t="str">
        <f>IF(COUNTIF(เก็บข้อมูลHRD!$B$7:$B$1957,B74),"ได้รับการพัฒนาแล้ว",IF(B74="","ป้อนรายชื่อบุคลากรเพิ่ม(ถ้ามี)","ยังไม่ได้รับการพัฒนา"))</f>
        <v>ป้อนรายชื่อบุคลากรเพิ่ม(ถ้ามี)</v>
      </c>
    </row>
    <row r="75" spans="1:4" x14ac:dyDescent="0.6">
      <c r="A75" s="103">
        <v>71</v>
      </c>
      <c r="B75" s="104"/>
      <c r="C75" s="105"/>
      <c r="D75" s="106" t="str">
        <f>IF(COUNTIF(เก็บข้อมูลHRD!$B$7:$B$1957,B75),"ได้รับการพัฒนาแล้ว",IF(B75="","ป้อนรายชื่อบุคลากรเพิ่ม(ถ้ามี)","ยังไม่ได้รับการพัฒนา"))</f>
        <v>ป้อนรายชื่อบุคลากรเพิ่ม(ถ้ามี)</v>
      </c>
    </row>
    <row r="76" spans="1:4" x14ac:dyDescent="0.6">
      <c r="A76" s="103">
        <v>72</v>
      </c>
      <c r="B76" s="104"/>
      <c r="C76" s="105"/>
      <c r="D76" s="106" t="str">
        <f>IF(COUNTIF(เก็บข้อมูลHRD!$B$7:$B$1957,B76),"ได้รับการพัฒนาแล้ว",IF(B76="","ป้อนรายชื่อบุคลากรเพิ่ม(ถ้ามี)","ยังไม่ได้รับการพัฒนา"))</f>
        <v>ป้อนรายชื่อบุคลากรเพิ่ม(ถ้ามี)</v>
      </c>
    </row>
    <row r="77" spans="1:4" x14ac:dyDescent="0.6">
      <c r="A77" s="103">
        <v>73</v>
      </c>
      <c r="B77" s="104"/>
      <c r="C77" s="105"/>
      <c r="D77" s="106" t="str">
        <f>IF(COUNTIF(เก็บข้อมูลHRD!$B$7:$B$1957,B77),"ได้รับการพัฒนาแล้ว",IF(B77="","ป้อนรายชื่อบุคลากรเพิ่ม(ถ้ามี)","ยังไม่ได้รับการพัฒนา"))</f>
        <v>ป้อนรายชื่อบุคลากรเพิ่ม(ถ้ามี)</v>
      </c>
    </row>
    <row r="78" spans="1:4" x14ac:dyDescent="0.6">
      <c r="A78" s="103">
        <v>74</v>
      </c>
      <c r="B78" s="104"/>
      <c r="C78" s="105"/>
      <c r="D78" s="106" t="str">
        <f>IF(COUNTIF(เก็บข้อมูลHRD!$B$7:$B$1957,B78),"ได้รับการพัฒนาแล้ว",IF(B78="","ป้อนรายชื่อบุคลากรเพิ่ม(ถ้ามี)","ยังไม่ได้รับการพัฒนา"))</f>
        <v>ป้อนรายชื่อบุคลากรเพิ่ม(ถ้ามี)</v>
      </c>
    </row>
    <row r="79" spans="1:4" x14ac:dyDescent="0.6">
      <c r="A79" s="103">
        <v>75</v>
      </c>
      <c r="B79" s="104"/>
      <c r="C79" s="105"/>
      <c r="D79" s="106" t="str">
        <f>IF(COUNTIF(เก็บข้อมูลHRD!$B$7:$B$1957,B79),"ได้รับการพัฒนาแล้ว",IF(B79="","ป้อนรายชื่อบุคลากรเพิ่ม(ถ้ามี)","ยังไม่ได้รับการพัฒนา"))</f>
        <v>ป้อนรายชื่อบุคลากรเพิ่ม(ถ้ามี)</v>
      </c>
    </row>
    <row r="80" spans="1:4" x14ac:dyDescent="0.6">
      <c r="A80" s="103">
        <v>76</v>
      </c>
      <c r="B80" s="104"/>
      <c r="C80" s="105"/>
      <c r="D80" s="106" t="str">
        <f>IF(COUNTIF(เก็บข้อมูลHRD!$B$7:$B$1957,B80),"ได้รับการพัฒนาแล้ว",IF(B80="","ป้อนรายชื่อบุคลากรเพิ่ม(ถ้ามี)","ยังไม่ได้รับการพัฒนา"))</f>
        <v>ป้อนรายชื่อบุคลากรเพิ่ม(ถ้ามี)</v>
      </c>
    </row>
    <row r="81" spans="1:4" x14ac:dyDescent="0.6">
      <c r="A81" s="103">
        <v>77</v>
      </c>
      <c r="B81" s="104"/>
      <c r="C81" s="105"/>
      <c r="D81" s="106" t="str">
        <f>IF(COUNTIF(เก็บข้อมูลHRD!$B$7:$B$1957,B81),"ได้รับการพัฒนาแล้ว",IF(B81="","ป้อนรายชื่อบุคลากรเพิ่ม(ถ้ามี)","ยังไม่ได้รับการพัฒนา"))</f>
        <v>ป้อนรายชื่อบุคลากรเพิ่ม(ถ้ามี)</v>
      </c>
    </row>
    <row r="82" spans="1:4" x14ac:dyDescent="0.6">
      <c r="A82" s="103">
        <v>78</v>
      </c>
      <c r="B82" s="104"/>
      <c r="C82" s="105"/>
      <c r="D82" s="106" t="str">
        <f>IF(COUNTIF(เก็บข้อมูลHRD!$B$7:$B$1957,B82),"ได้รับการพัฒนาแล้ว",IF(B82="","ป้อนรายชื่อบุคลากรเพิ่ม(ถ้ามี)","ยังไม่ได้รับการพัฒนา"))</f>
        <v>ป้อนรายชื่อบุคลากรเพิ่ม(ถ้ามี)</v>
      </c>
    </row>
    <row r="83" spans="1:4" x14ac:dyDescent="0.6">
      <c r="A83" s="103">
        <v>79</v>
      </c>
      <c r="B83" s="104"/>
      <c r="C83" s="105"/>
      <c r="D83" s="106" t="str">
        <f>IF(COUNTIF(เก็บข้อมูลHRD!$B$7:$B$1957,B83),"ได้รับการพัฒนาแล้ว",IF(B83="","ป้อนรายชื่อบุคลากรเพิ่ม(ถ้ามี)","ยังไม่ได้รับการพัฒนา"))</f>
        <v>ป้อนรายชื่อบุคลากรเพิ่ม(ถ้ามี)</v>
      </c>
    </row>
    <row r="84" spans="1:4" x14ac:dyDescent="0.6">
      <c r="A84" s="103">
        <v>80</v>
      </c>
      <c r="B84" s="104"/>
      <c r="C84" s="105"/>
      <c r="D84" s="106" t="str">
        <f>IF(COUNTIF(เก็บข้อมูลHRD!$B$7:$B$1957,B84),"ได้รับการพัฒนาแล้ว",IF(B84="","ป้อนรายชื่อบุคลากรเพิ่ม(ถ้ามี)","ยังไม่ได้รับการพัฒนา"))</f>
        <v>ป้อนรายชื่อบุคลากรเพิ่ม(ถ้ามี)</v>
      </c>
    </row>
    <row r="85" spans="1:4" x14ac:dyDescent="0.6">
      <c r="A85" s="103">
        <v>81</v>
      </c>
      <c r="B85" s="104"/>
      <c r="C85" s="105"/>
      <c r="D85" s="106" t="str">
        <f>IF(COUNTIF(เก็บข้อมูลHRD!$B$7:$B$1957,B85),"ได้รับการพัฒนาแล้ว",IF(B85="","ป้อนรายชื่อบุคลากรเพิ่ม(ถ้ามี)","ยังไม่ได้รับการพัฒนา"))</f>
        <v>ป้อนรายชื่อบุคลากรเพิ่ม(ถ้ามี)</v>
      </c>
    </row>
    <row r="86" spans="1:4" x14ac:dyDescent="0.6">
      <c r="A86" s="103">
        <v>82</v>
      </c>
      <c r="B86" s="104"/>
      <c r="C86" s="105"/>
      <c r="D86" s="106" t="str">
        <f>IF(COUNTIF(เก็บข้อมูลHRD!$B$7:$B$1957,B86),"ได้รับการพัฒนาแล้ว",IF(B86="","ป้อนรายชื่อบุคลากรเพิ่ม(ถ้ามี)","ยังไม่ได้รับการพัฒนา"))</f>
        <v>ป้อนรายชื่อบุคลากรเพิ่ม(ถ้ามี)</v>
      </c>
    </row>
    <row r="87" spans="1:4" x14ac:dyDescent="0.6">
      <c r="A87" s="103">
        <v>83</v>
      </c>
      <c r="B87" s="104"/>
      <c r="C87" s="105"/>
      <c r="D87" s="106" t="str">
        <f>IF(COUNTIF(เก็บข้อมูลHRD!$B$7:$B$1957,B87),"ได้รับการพัฒนาแล้ว",IF(B87="","ป้อนรายชื่อบุคลากรเพิ่ม(ถ้ามี)","ยังไม่ได้รับการพัฒนา"))</f>
        <v>ป้อนรายชื่อบุคลากรเพิ่ม(ถ้ามี)</v>
      </c>
    </row>
    <row r="88" spans="1:4" x14ac:dyDescent="0.6">
      <c r="A88" s="103">
        <v>84</v>
      </c>
      <c r="B88" s="104"/>
      <c r="C88" s="105"/>
      <c r="D88" s="106" t="str">
        <f>IF(COUNTIF(เก็บข้อมูลHRD!$B$7:$B$1957,B88),"ได้รับการพัฒนาแล้ว",IF(B88="","ป้อนรายชื่อบุคลากรเพิ่ม(ถ้ามี)","ยังไม่ได้รับการพัฒนา"))</f>
        <v>ป้อนรายชื่อบุคลากรเพิ่ม(ถ้ามี)</v>
      </c>
    </row>
    <row r="89" spans="1:4" x14ac:dyDescent="0.6">
      <c r="A89" s="103">
        <v>85</v>
      </c>
      <c r="B89" s="104"/>
      <c r="C89" s="105"/>
      <c r="D89" s="106" t="str">
        <f>IF(COUNTIF(เก็บข้อมูลHRD!$B$7:$B$1957,B89),"ได้รับการพัฒนาแล้ว",IF(B89="","ป้อนรายชื่อบุคลากรเพิ่ม(ถ้ามี)","ยังไม่ได้รับการพัฒนา"))</f>
        <v>ป้อนรายชื่อบุคลากรเพิ่ม(ถ้ามี)</v>
      </c>
    </row>
    <row r="90" spans="1:4" x14ac:dyDescent="0.6">
      <c r="A90" s="103">
        <v>86</v>
      </c>
      <c r="B90" s="104"/>
      <c r="C90" s="105"/>
      <c r="D90" s="106" t="str">
        <f>IF(COUNTIF(เก็บข้อมูลHRD!$B$7:$B$1957,B90),"ได้รับการพัฒนาแล้ว",IF(B90="","ป้อนรายชื่อบุคลากรเพิ่ม(ถ้ามี)","ยังไม่ได้รับการพัฒนา"))</f>
        <v>ป้อนรายชื่อบุคลากรเพิ่ม(ถ้ามี)</v>
      </c>
    </row>
    <row r="91" spans="1:4" x14ac:dyDescent="0.6">
      <c r="A91" s="103">
        <v>87</v>
      </c>
      <c r="B91" s="104"/>
      <c r="C91" s="105"/>
      <c r="D91" s="106" t="str">
        <f>IF(COUNTIF(เก็บข้อมูลHRD!$B$7:$B$1957,B91),"ได้รับการพัฒนาแล้ว",IF(B91="","ป้อนรายชื่อบุคลากรเพิ่ม(ถ้ามี)","ยังไม่ได้รับการพัฒนา"))</f>
        <v>ป้อนรายชื่อบุคลากรเพิ่ม(ถ้ามี)</v>
      </c>
    </row>
    <row r="92" spans="1:4" x14ac:dyDescent="0.6">
      <c r="A92" s="103">
        <v>88</v>
      </c>
      <c r="B92" s="104"/>
      <c r="C92" s="105"/>
      <c r="D92" s="106" t="str">
        <f>IF(COUNTIF(เก็บข้อมูลHRD!$B$7:$B$1957,B92),"ได้รับการพัฒนาแล้ว",IF(B92="","ป้อนรายชื่อบุคลากรเพิ่ม(ถ้ามี)","ยังไม่ได้รับการพัฒนา"))</f>
        <v>ป้อนรายชื่อบุคลากรเพิ่ม(ถ้ามี)</v>
      </c>
    </row>
    <row r="93" spans="1:4" x14ac:dyDescent="0.6">
      <c r="A93" s="103">
        <v>89</v>
      </c>
      <c r="B93" s="104"/>
      <c r="C93" s="105"/>
      <c r="D93" s="106" t="str">
        <f>IF(COUNTIF(เก็บข้อมูลHRD!$B$7:$B$1957,B93),"ได้รับการพัฒนาแล้ว",IF(B93="","ป้อนรายชื่อบุคลากรเพิ่ม(ถ้ามี)","ยังไม่ได้รับการพัฒนา"))</f>
        <v>ป้อนรายชื่อบุคลากรเพิ่ม(ถ้ามี)</v>
      </c>
    </row>
    <row r="94" spans="1:4" x14ac:dyDescent="0.6">
      <c r="A94" s="103">
        <v>90</v>
      </c>
      <c r="B94" s="104"/>
      <c r="C94" s="105"/>
      <c r="D94" s="106" t="str">
        <f>IF(COUNTIF(เก็บข้อมูลHRD!$B$7:$B$1957,B94),"ได้รับการพัฒนาแล้ว",IF(B94="","ป้อนรายชื่อบุคลากรเพิ่ม(ถ้ามี)","ยังไม่ได้รับการพัฒนา"))</f>
        <v>ป้อนรายชื่อบุคลากรเพิ่ม(ถ้ามี)</v>
      </c>
    </row>
    <row r="95" spans="1:4" x14ac:dyDescent="0.6">
      <c r="A95" s="103">
        <v>91</v>
      </c>
      <c r="B95" s="104"/>
      <c r="C95" s="105"/>
      <c r="D95" s="106" t="str">
        <f>IF(COUNTIF(เก็บข้อมูลHRD!$B$7:$B$1957,B95),"ได้รับการพัฒนาแล้ว",IF(B95="","ป้อนรายชื่อบุคลากรเพิ่ม(ถ้ามี)","ยังไม่ได้รับการพัฒนา"))</f>
        <v>ป้อนรายชื่อบุคลากรเพิ่ม(ถ้ามี)</v>
      </c>
    </row>
    <row r="96" spans="1:4" x14ac:dyDescent="0.6">
      <c r="A96" s="103">
        <v>92</v>
      </c>
      <c r="B96" s="104"/>
      <c r="C96" s="105"/>
      <c r="D96" s="106" t="str">
        <f>IF(COUNTIF(เก็บข้อมูลHRD!$B$7:$B$1957,B96),"ได้รับการพัฒนาแล้ว",IF(B96="","ป้อนรายชื่อบุคลากรเพิ่ม(ถ้ามี)","ยังไม่ได้รับการพัฒนา"))</f>
        <v>ป้อนรายชื่อบุคลากรเพิ่ม(ถ้ามี)</v>
      </c>
    </row>
    <row r="97" spans="1:4" x14ac:dyDescent="0.6">
      <c r="A97" s="103">
        <v>93</v>
      </c>
      <c r="B97" s="104"/>
      <c r="C97" s="105"/>
      <c r="D97" s="106" t="str">
        <f>IF(COUNTIF(เก็บข้อมูลHRD!$B$7:$B$1957,B97),"ได้รับการพัฒนาแล้ว",IF(B97="","ป้อนรายชื่อบุคลากรเพิ่ม(ถ้ามี)","ยังไม่ได้รับการพัฒนา"))</f>
        <v>ป้อนรายชื่อบุคลากรเพิ่ม(ถ้ามี)</v>
      </c>
    </row>
    <row r="98" spans="1:4" x14ac:dyDescent="0.6">
      <c r="A98" s="103">
        <v>94</v>
      </c>
      <c r="B98" s="104"/>
      <c r="C98" s="105"/>
      <c r="D98" s="106" t="str">
        <f>IF(COUNTIF(เก็บข้อมูลHRD!$B$7:$B$1957,B98),"ได้รับการพัฒนาแล้ว",IF(B98="","ป้อนรายชื่อบุคลากรเพิ่ม(ถ้ามี)","ยังไม่ได้รับการพัฒนา"))</f>
        <v>ป้อนรายชื่อบุคลากรเพิ่ม(ถ้ามี)</v>
      </c>
    </row>
    <row r="99" spans="1:4" x14ac:dyDescent="0.6">
      <c r="A99" s="103">
        <v>95</v>
      </c>
      <c r="B99" s="104"/>
      <c r="C99" s="105"/>
      <c r="D99" s="106" t="str">
        <f>IF(COUNTIF(เก็บข้อมูลHRD!$B$7:$B$1957,B99),"ได้รับการพัฒนาแล้ว",IF(B99="","ป้อนรายชื่อบุคลากรเพิ่ม(ถ้ามี)","ยังไม่ได้รับการพัฒนา"))</f>
        <v>ป้อนรายชื่อบุคลากรเพิ่ม(ถ้ามี)</v>
      </c>
    </row>
    <row r="100" spans="1:4" x14ac:dyDescent="0.6">
      <c r="A100" s="103">
        <v>96</v>
      </c>
      <c r="B100" s="104"/>
      <c r="C100" s="105"/>
      <c r="D100" s="106" t="str">
        <f>IF(COUNTIF(เก็บข้อมูลHRD!$B$7:$B$1957,B100),"ได้รับการพัฒนาแล้ว",IF(B100="","ป้อนรายชื่อบุคลากรเพิ่ม(ถ้ามี)","ยังไม่ได้รับการพัฒนา"))</f>
        <v>ป้อนรายชื่อบุคลากรเพิ่ม(ถ้ามี)</v>
      </c>
    </row>
    <row r="101" spans="1:4" x14ac:dyDescent="0.6">
      <c r="A101" s="103">
        <v>97</v>
      </c>
      <c r="B101" s="104"/>
      <c r="C101" s="105"/>
      <c r="D101" s="106" t="str">
        <f>IF(COUNTIF(เก็บข้อมูลHRD!$B$7:$B$1957,B101),"ได้รับการพัฒนาแล้ว",IF(B101="","ป้อนรายชื่อบุคลากรเพิ่ม(ถ้ามี)","ยังไม่ได้รับการพัฒนา"))</f>
        <v>ป้อนรายชื่อบุคลากรเพิ่ม(ถ้ามี)</v>
      </c>
    </row>
    <row r="102" spans="1:4" x14ac:dyDescent="0.6">
      <c r="A102" s="103">
        <v>98</v>
      </c>
      <c r="B102" s="104"/>
      <c r="C102" s="105"/>
      <c r="D102" s="106" t="str">
        <f>IF(COUNTIF(เก็บข้อมูลHRD!$B$7:$B$1957,B102),"ได้รับการพัฒนาแล้ว",IF(B102="","ป้อนรายชื่อบุคลากรเพิ่ม(ถ้ามี)","ยังไม่ได้รับการพัฒนา"))</f>
        <v>ป้อนรายชื่อบุคลากรเพิ่ม(ถ้ามี)</v>
      </c>
    </row>
    <row r="103" spans="1:4" x14ac:dyDescent="0.6">
      <c r="A103" s="103">
        <v>99</v>
      </c>
      <c r="B103" s="104"/>
      <c r="C103" s="105"/>
      <c r="D103" s="106" t="str">
        <f>IF(COUNTIF(เก็บข้อมูลHRD!$B$7:$B$1957,B103),"ได้รับการพัฒนาแล้ว",IF(B103="","ป้อนรายชื่อบุคลากรเพิ่ม(ถ้ามี)","ยังไม่ได้รับการพัฒนา"))</f>
        <v>ป้อนรายชื่อบุคลากรเพิ่ม(ถ้ามี)</v>
      </c>
    </row>
    <row r="104" spans="1:4" x14ac:dyDescent="0.6">
      <c r="A104" s="103">
        <v>100</v>
      </c>
      <c r="B104" s="104"/>
      <c r="C104" s="105"/>
      <c r="D104" s="106" t="str">
        <f>IF(COUNTIF(เก็บข้อมูลHRD!$B$7:$B$1957,B104),"ได้รับการพัฒนาแล้ว",IF(B104="","ป้อนรายชื่อบุคลากรเพิ่ม(ถ้ามี)","ยังไม่ได้รับการพัฒนา"))</f>
        <v>ป้อนรายชื่อบุคลากรเพิ่ม(ถ้ามี)</v>
      </c>
    </row>
    <row r="105" spans="1:4" x14ac:dyDescent="0.6">
      <c r="A105" s="103">
        <v>101</v>
      </c>
      <c r="B105" s="104"/>
      <c r="C105" s="105"/>
      <c r="D105" s="106" t="str">
        <f>IF(COUNTIF(เก็บข้อมูลHRD!$B$7:$B$1957,B105),"ได้รับการพัฒนาแล้ว",IF(B105="","ป้อนรายชื่อบุคลากรเพิ่ม(ถ้ามี)","ยังไม่ได้รับการพัฒนา"))</f>
        <v>ป้อนรายชื่อบุคลากรเพิ่ม(ถ้ามี)</v>
      </c>
    </row>
    <row r="106" spans="1:4" x14ac:dyDescent="0.6">
      <c r="A106" s="103">
        <v>102</v>
      </c>
      <c r="B106" s="104"/>
      <c r="C106" s="105"/>
      <c r="D106" s="106" t="str">
        <f>IF(COUNTIF(เก็บข้อมูลHRD!$B$7:$B$1957,B106),"ได้รับการพัฒนาแล้ว",IF(B106="","ป้อนรายชื่อบุคลากรเพิ่ม(ถ้ามี)","ยังไม่ได้รับการพัฒนา"))</f>
        <v>ป้อนรายชื่อบุคลากรเพิ่ม(ถ้ามี)</v>
      </c>
    </row>
    <row r="107" spans="1:4" x14ac:dyDescent="0.6">
      <c r="A107" s="103">
        <v>103</v>
      </c>
      <c r="B107" s="104"/>
      <c r="C107" s="105"/>
      <c r="D107" s="106" t="str">
        <f>IF(COUNTIF(เก็บข้อมูลHRD!$B$7:$B$1957,B107),"ได้รับการพัฒนาแล้ว",IF(B107="","ป้อนรายชื่อบุคลากรเพิ่ม(ถ้ามี)","ยังไม่ได้รับการพัฒนา"))</f>
        <v>ป้อนรายชื่อบุคลากรเพิ่ม(ถ้ามี)</v>
      </c>
    </row>
    <row r="108" spans="1:4" x14ac:dyDescent="0.6">
      <c r="A108" s="103">
        <v>104</v>
      </c>
      <c r="B108" s="104"/>
      <c r="C108" s="105"/>
      <c r="D108" s="106" t="str">
        <f>IF(COUNTIF(เก็บข้อมูลHRD!$B$7:$B$1957,B108),"ได้รับการพัฒนาแล้ว",IF(B108="","ป้อนรายชื่อบุคลากรเพิ่ม(ถ้ามี)","ยังไม่ได้รับการพัฒนา"))</f>
        <v>ป้อนรายชื่อบุคลากรเพิ่ม(ถ้ามี)</v>
      </c>
    </row>
    <row r="109" spans="1:4" x14ac:dyDescent="0.6">
      <c r="A109" s="103">
        <v>105</v>
      </c>
      <c r="B109" s="104"/>
      <c r="C109" s="105"/>
      <c r="D109" s="106" t="str">
        <f>IF(COUNTIF(เก็บข้อมูลHRD!$B$7:$B$1957,B109),"ได้รับการพัฒนาแล้ว",IF(B109="","ป้อนรายชื่อบุคลากรเพิ่ม(ถ้ามี)","ยังไม่ได้รับการพัฒนา"))</f>
        <v>ป้อนรายชื่อบุคลากรเพิ่ม(ถ้ามี)</v>
      </c>
    </row>
    <row r="110" spans="1:4" x14ac:dyDescent="0.6">
      <c r="A110" s="103">
        <v>106</v>
      </c>
      <c r="B110" s="104"/>
      <c r="C110" s="105"/>
      <c r="D110" s="106" t="str">
        <f>IF(COUNTIF(เก็บข้อมูลHRD!$B$7:$B$1957,B110),"ได้รับการพัฒนาแล้ว",IF(B110="","ป้อนรายชื่อบุคลากรเพิ่ม(ถ้ามี)","ยังไม่ได้รับการพัฒนา"))</f>
        <v>ป้อนรายชื่อบุคลากรเพิ่ม(ถ้ามี)</v>
      </c>
    </row>
    <row r="111" spans="1:4" x14ac:dyDescent="0.6">
      <c r="A111" s="103">
        <v>107</v>
      </c>
      <c r="B111" s="104"/>
      <c r="C111" s="105"/>
      <c r="D111" s="106" t="str">
        <f>IF(COUNTIF(เก็บข้อมูลHRD!$B$7:$B$1957,B111),"ได้รับการพัฒนาแล้ว",IF(B111="","ป้อนรายชื่อบุคลากรเพิ่ม(ถ้ามี)","ยังไม่ได้รับการพัฒนา"))</f>
        <v>ป้อนรายชื่อบุคลากรเพิ่ม(ถ้ามี)</v>
      </c>
    </row>
    <row r="112" spans="1:4" x14ac:dyDescent="0.6">
      <c r="A112" s="103">
        <v>108</v>
      </c>
      <c r="B112" s="104"/>
      <c r="C112" s="105"/>
      <c r="D112" s="106" t="str">
        <f>IF(COUNTIF(เก็บข้อมูลHRD!$B$7:$B$1957,B112),"ได้รับการพัฒนาแล้ว",IF(B112="","ป้อนรายชื่อบุคลากรเพิ่ม(ถ้ามี)","ยังไม่ได้รับการพัฒนา"))</f>
        <v>ป้อนรายชื่อบุคลากรเพิ่ม(ถ้ามี)</v>
      </c>
    </row>
    <row r="113" spans="1:4" x14ac:dyDescent="0.6">
      <c r="A113" s="103">
        <v>109</v>
      </c>
      <c r="B113" s="104"/>
      <c r="C113" s="105"/>
      <c r="D113" s="106" t="str">
        <f>IF(COUNTIF(เก็บข้อมูลHRD!$B$7:$B$1957,B113),"ได้รับการพัฒนาแล้ว",IF(B113="","ป้อนรายชื่อบุคลากรเพิ่ม(ถ้ามี)","ยังไม่ได้รับการพัฒนา"))</f>
        <v>ป้อนรายชื่อบุคลากรเพิ่ม(ถ้ามี)</v>
      </c>
    </row>
    <row r="114" spans="1:4" x14ac:dyDescent="0.6">
      <c r="A114" s="103">
        <v>110</v>
      </c>
      <c r="B114" s="104"/>
      <c r="C114" s="105"/>
      <c r="D114" s="106" t="str">
        <f>IF(COUNTIF(เก็บข้อมูลHRD!$B$7:$B$1957,B114),"ได้รับการพัฒนาแล้ว",IF(B114="","ป้อนรายชื่อบุคลากรเพิ่ม(ถ้ามี)","ยังไม่ได้รับการพัฒนา"))</f>
        <v>ป้อนรายชื่อบุคลากรเพิ่ม(ถ้ามี)</v>
      </c>
    </row>
    <row r="115" spans="1:4" x14ac:dyDescent="0.6">
      <c r="A115" s="103">
        <v>111</v>
      </c>
      <c r="B115" s="104"/>
      <c r="C115" s="105"/>
      <c r="D115" s="106" t="str">
        <f>IF(COUNTIF(เก็บข้อมูลHRD!$B$7:$B$1957,B115),"ได้รับการพัฒนาแล้ว",IF(B115="","ป้อนรายชื่อบุคลากรเพิ่ม(ถ้ามี)","ยังไม่ได้รับการพัฒนา"))</f>
        <v>ป้อนรายชื่อบุคลากรเพิ่ม(ถ้ามี)</v>
      </c>
    </row>
    <row r="116" spans="1:4" x14ac:dyDescent="0.6">
      <c r="A116" s="103">
        <v>112</v>
      </c>
      <c r="B116" s="104"/>
      <c r="C116" s="105"/>
      <c r="D116" s="106" t="str">
        <f>IF(COUNTIF(เก็บข้อมูลHRD!$B$7:$B$1957,B116),"ได้รับการพัฒนาแล้ว",IF(B116="","ป้อนรายชื่อบุคลากรเพิ่ม(ถ้ามี)","ยังไม่ได้รับการพัฒนา"))</f>
        <v>ป้อนรายชื่อบุคลากรเพิ่ม(ถ้ามี)</v>
      </c>
    </row>
    <row r="117" spans="1:4" x14ac:dyDescent="0.6">
      <c r="A117" s="103">
        <v>113</v>
      </c>
      <c r="B117" s="104"/>
      <c r="C117" s="105"/>
      <c r="D117" s="106" t="str">
        <f>IF(COUNTIF(เก็บข้อมูลHRD!$B$7:$B$1957,B117),"ได้รับการพัฒนาแล้ว",IF(B117="","ป้อนรายชื่อบุคลากรเพิ่ม(ถ้ามี)","ยังไม่ได้รับการพัฒนา"))</f>
        <v>ป้อนรายชื่อบุคลากรเพิ่ม(ถ้ามี)</v>
      </c>
    </row>
    <row r="118" spans="1:4" x14ac:dyDescent="0.6">
      <c r="A118" s="103">
        <v>114</v>
      </c>
      <c r="B118" s="104"/>
      <c r="C118" s="105"/>
      <c r="D118" s="106" t="str">
        <f>IF(COUNTIF(เก็บข้อมูลHRD!$B$7:$B$1957,B118),"ได้รับการพัฒนาแล้ว",IF(B118="","ป้อนรายชื่อบุคลากรเพิ่ม(ถ้ามี)","ยังไม่ได้รับการพัฒนา"))</f>
        <v>ป้อนรายชื่อบุคลากรเพิ่ม(ถ้ามี)</v>
      </c>
    </row>
    <row r="119" spans="1:4" x14ac:dyDescent="0.6">
      <c r="A119" s="103">
        <v>115</v>
      </c>
      <c r="B119" s="104"/>
      <c r="C119" s="105"/>
      <c r="D119" s="106" t="str">
        <f>IF(COUNTIF(เก็บข้อมูลHRD!$B$7:$B$1957,B119),"ได้รับการพัฒนาแล้ว",IF(B119="","ป้อนรายชื่อบุคลากรเพิ่ม(ถ้ามี)","ยังไม่ได้รับการพัฒนา"))</f>
        <v>ป้อนรายชื่อบุคลากรเพิ่ม(ถ้ามี)</v>
      </c>
    </row>
    <row r="120" spans="1:4" x14ac:dyDescent="0.6">
      <c r="A120" s="103">
        <v>116</v>
      </c>
      <c r="B120" s="104"/>
      <c r="C120" s="105"/>
      <c r="D120" s="106" t="str">
        <f>IF(COUNTIF(เก็บข้อมูลHRD!$B$7:$B$1957,B120),"ได้รับการพัฒนาแล้ว",IF(B120="","ป้อนรายชื่อบุคลากรเพิ่ม(ถ้ามี)","ยังไม่ได้รับการพัฒนา"))</f>
        <v>ป้อนรายชื่อบุคลากรเพิ่ม(ถ้ามี)</v>
      </c>
    </row>
    <row r="121" spans="1:4" x14ac:dyDescent="0.6">
      <c r="A121" s="103">
        <v>117</v>
      </c>
      <c r="B121" s="104"/>
      <c r="C121" s="105"/>
      <c r="D121" s="106" t="str">
        <f>IF(COUNTIF(เก็บข้อมูลHRD!$B$7:$B$1957,B121),"ได้รับการพัฒนาแล้ว",IF(B121="","ป้อนรายชื่อบุคลากรเพิ่ม(ถ้ามี)","ยังไม่ได้รับการพัฒนา"))</f>
        <v>ป้อนรายชื่อบุคลากรเพิ่ม(ถ้ามี)</v>
      </c>
    </row>
    <row r="122" spans="1:4" x14ac:dyDescent="0.6">
      <c r="A122" s="103">
        <v>118</v>
      </c>
      <c r="B122" s="104"/>
      <c r="C122" s="105"/>
      <c r="D122" s="106" t="str">
        <f>IF(COUNTIF(เก็บข้อมูลHRD!$B$7:$B$1957,B122),"ได้รับการพัฒนาแล้ว",IF(B122="","ป้อนรายชื่อบุคลากรเพิ่ม(ถ้ามี)","ยังไม่ได้รับการพัฒนา"))</f>
        <v>ป้อนรายชื่อบุคลากรเพิ่ม(ถ้ามี)</v>
      </c>
    </row>
    <row r="123" spans="1:4" x14ac:dyDescent="0.6">
      <c r="A123" s="103">
        <v>119</v>
      </c>
      <c r="B123" s="104"/>
      <c r="C123" s="105"/>
      <c r="D123" s="106" t="str">
        <f>IF(COUNTIF(เก็บข้อมูลHRD!$B$7:$B$1957,B123),"ได้รับการพัฒนาแล้ว",IF(B123="","ป้อนรายชื่อบุคลากรเพิ่ม(ถ้ามี)","ยังไม่ได้รับการพัฒนา"))</f>
        <v>ป้อนรายชื่อบุคลากรเพิ่ม(ถ้ามี)</v>
      </c>
    </row>
    <row r="124" spans="1:4" x14ac:dyDescent="0.6">
      <c r="A124" s="103">
        <v>120</v>
      </c>
      <c r="B124" s="104"/>
      <c r="C124" s="105"/>
      <c r="D124" s="106" t="str">
        <f>IF(COUNTIF(เก็บข้อมูลHRD!$B$7:$B$1957,B124),"ได้รับการพัฒนาแล้ว",IF(B124="","ป้อนรายชื่อบุคลากรเพิ่ม(ถ้ามี)","ยังไม่ได้รับการพัฒนา"))</f>
        <v>ป้อนรายชื่อบุคลากรเพิ่ม(ถ้ามี)</v>
      </c>
    </row>
    <row r="125" spans="1:4" x14ac:dyDescent="0.6">
      <c r="A125" s="103">
        <v>121</v>
      </c>
      <c r="B125" s="104"/>
      <c r="C125" s="105"/>
      <c r="D125" s="106" t="str">
        <f>IF(COUNTIF(เก็บข้อมูลHRD!$B$7:$B$1957,B125),"ได้รับการพัฒนาแล้ว",IF(B125="","ป้อนรายชื่อบุคลากรเพิ่ม(ถ้ามี)","ยังไม่ได้รับการพัฒนา"))</f>
        <v>ป้อนรายชื่อบุคลากรเพิ่ม(ถ้ามี)</v>
      </c>
    </row>
    <row r="126" spans="1:4" x14ac:dyDescent="0.6">
      <c r="A126" s="103">
        <v>122</v>
      </c>
      <c r="B126" s="104"/>
      <c r="C126" s="105"/>
      <c r="D126" s="106" t="str">
        <f>IF(COUNTIF(เก็บข้อมูลHRD!$B$7:$B$1957,B126),"ได้รับการพัฒนาแล้ว",IF(B126="","ป้อนรายชื่อบุคลากรเพิ่ม(ถ้ามี)","ยังไม่ได้รับการพัฒนา"))</f>
        <v>ป้อนรายชื่อบุคลากรเพิ่ม(ถ้ามี)</v>
      </c>
    </row>
    <row r="127" spans="1:4" x14ac:dyDescent="0.6">
      <c r="A127" s="103">
        <v>123</v>
      </c>
      <c r="B127" s="104"/>
      <c r="C127" s="105"/>
      <c r="D127" s="106" t="str">
        <f>IF(COUNTIF(เก็บข้อมูลHRD!$B$7:$B$1957,B127),"ได้รับการพัฒนาแล้ว",IF(B127="","ป้อนรายชื่อบุคลากรเพิ่ม(ถ้ามี)","ยังไม่ได้รับการพัฒนา"))</f>
        <v>ป้อนรายชื่อบุคลากรเพิ่ม(ถ้ามี)</v>
      </c>
    </row>
    <row r="128" spans="1:4" x14ac:dyDescent="0.6">
      <c r="A128" s="103">
        <v>124</v>
      </c>
      <c r="B128" s="104"/>
      <c r="C128" s="105"/>
      <c r="D128" s="106" t="str">
        <f>IF(COUNTIF(เก็บข้อมูลHRD!$B$7:$B$1957,B128),"ได้รับการพัฒนาแล้ว",IF(B128="","ป้อนรายชื่อบุคลากรเพิ่ม(ถ้ามี)","ยังไม่ได้รับการพัฒนา"))</f>
        <v>ป้อนรายชื่อบุคลากรเพิ่ม(ถ้ามี)</v>
      </c>
    </row>
    <row r="129" spans="1:4" x14ac:dyDescent="0.6">
      <c r="A129" s="103">
        <v>125</v>
      </c>
      <c r="B129" s="104"/>
      <c r="C129" s="105"/>
      <c r="D129" s="106" t="str">
        <f>IF(COUNTIF(เก็บข้อมูลHRD!$B$7:$B$1957,B129),"ได้รับการพัฒนาแล้ว",IF(B129="","ป้อนรายชื่อบุคลากรเพิ่ม(ถ้ามี)","ยังไม่ได้รับการพัฒนา"))</f>
        <v>ป้อนรายชื่อบุคลากรเพิ่ม(ถ้ามี)</v>
      </c>
    </row>
    <row r="130" spans="1:4" x14ac:dyDescent="0.6">
      <c r="A130" s="103">
        <v>126</v>
      </c>
      <c r="B130" s="104"/>
      <c r="C130" s="105"/>
      <c r="D130" s="106" t="str">
        <f>IF(COUNTIF(เก็บข้อมูลHRD!$B$7:$B$1957,B130),"ได้รับการพัฒนาแล้ว",IF(B130="","ป้อนรายชื่อบุคลากรเพิ่ม(ถ้ามี)","ยังไม่ได้รับการพัฒนา"))</f>
        <v>ป้อนรายชื่อบุคลากรเพิ่ม(ถ้ามี)</v>
      </c>
    </row>
    <row r="131" spans="1:4" x14ac:dyDescent="0.6">
      <c r="A131" s="103">
        <v>127</v>
      </c>
      <c r="B131" s="104"/>
      <c r="C131" s="105"/>
      <c r="D131" s="106" t="str">
        <f>IF(COUNTIF(เก็บข้อมูลHRD!$B$7:$B$1957,B131),"ได้รับการพัฒนาแล้ว",IF(B131="","ป้อนรายชื่อบุคลากรเพิ่ม(ถ้ามี)","ยังไม่ได้รับการพัฒนา"))</f>
        <v>ป้อนรายชื่อบุคลากรเพิ่ม(ถ้ามี)</v>
      </c>
    </row>
    <row r="132" spans="1:4" x14ac:dyDescent="0.6">
      <c r="A132" s="103">
        <v>128</v>
      </c>
      <c r="B132" s="104"/>
      <c r="C132" s="105"/>
      <c r="D132" s="106" t="str">
        <f>IF(COUNTIF(เก็บข้อมูลHRD!$B$7:$B$1957,B132),"ได้รับการพัฒนาแล้ว",IF(B132="","ป้อนรายชื่อบุคลากรเพิ่ม(ถ้ามี)","ยังไม่ได้รับการพัฒนา"))</f>
        <v>ป้อนรายชื่อบุคลากรเพิ่ม(ถ้ามี)</v>
      </c>
    </row>
    <row r="133" spans="1:4" x14ac:dyDescent="0.6">
      <c r="A133" s="103">
        <v>129</v>
      </c>
      <c r="B133" s="104"/>
      <c r="C133" s="105"/>
      <c r="D133" s="106" t="str">
        <f>IF(COUNTIF(เก็บข้อมูลHRD!$B$7:$B$1957,B133),"ได้รับการพัฒนาแล้ว",IF(B133="","ป้อนรายชื่อบุคลากรเพิ่ม(ถ้ามี)","ยังไม่ได้รับการพัฒนา"))</f>
        <v>ป้อนรายชื่อบุคลากรเพิ่ม(ถ้ามี)</v>
      </c>
    </row>
    <row r="134" spans="1:4" x14ac:dyDescent="0.6">
      <c r="A134" s="103">
        <v>130</v>
      </c>
      <c r="B134" s="104"/>
      <c r="C134" s="105"/>
      <c r="D134" s="106" t="str">
        <f>IF(COUNTIF(เก็บข้อมูลHRD!$B$7:$B$1957,B134),"ได้รับการพัฒนาแล้ว",IF(B134="","ป้อนรายชื่อบุคลากรเพิ่ม(ถ้ามี)","ยังไม่ได้รับการพัฒนา"))</f>
        <v>ป้อนรายชื่อบุคลากรเพิ่ม(ถ้ามี)</v>
      </c>
    </row>
    <row r="135" spans="1:4" x14ac:dyDescent="0.6">
      <c r="A135" s="103">
        <v>131</v>
      </c>
      <c r="B135" s="104"/>
      <c r="C135" s="105"/>
      <c r="D135" s="106" t="str">
        <f>IF(COUNTIF(เก็บข้อมูลHRD!$B$7:$B$1957,B135),"ได้รับการพัฒนาแล้ว",IF(B135="","ป้อนรายชื่อบุคลากรเพิ่ม(ถ้ามี)","ยังไม่ได้รับการพัฒนา"))</f>
        <v>ป้อนรายชื่อบุคลากรเพิ่ม(ถ้ามี)</v>
      </c>
    </row>
    <row r="136" spans="1:4" x14ac:dyDescent="0.6">
      <c r="A136" s="103">
        <v>132</v>
      </c>
      <c r="B136" s="104"/>
      <c r="C136" s="105"/>
      <c r="D136" s="106" t="str">
        <f>IF(COUNTIF(เก็บข้อมูลHRD!$B$7:$B$1957,B136),"ได้รับการพัฒนาแล้ว",IF(B136="","ป้อนรายชื่อบุคลากรเพิ่ม(ถ้ามี)","ยังไม่ได้รับการพัฒนา"))</f>
        <v>ป้อนรายชื่อบุคลากรเพิ่ม(ถ้ามี)</v>
      </c>
    </row>
    <row r="137" spans="1:4" x14ac:dyDescent="0.6">
      <c r="A137" s="103">
        <v>133</v>
      </c>
      <c r="B137" s="104"/>
      <c r="C137" s="105"/>
      <c r="D137" s="106" t="str">
        <f>IF(COUNTIF(เก็บข้อมูลHRD!$B$7:$B$1957,B137),"ได้รับการพัฒนาแล้ว",IF(B137="","ป้อนรายชื่อบุคลากรเพิ่ม(ถ้ามี)","ยังไม่ได้รับการพัฒนา"))</f>
        <v>ป้อนรายชื่อบุคลากรเพิ่ม(ถ้ามี)</v>
      </c>
    </row>
    <row r="138" spans="1:4" x14ac:dyDescent="0.6">
      <c r="A138" s="103">
        <v>134</v>
      </c>
      <c r="B138" s="104"/>
      <c r="C138" s="105"/>
      <c r="D138" s="106" t="str">
        <f>IF(COUNTIF(เก็บข้อมูลHRD!$B$7:$B$1957,B138),"ได้รับการพัฒนาแล้ว",IF(B138="","ป้อนรายชื่อบุคลากรเพิ่ม(ถ้ามี)","ยังไม่ได้รับการพัฒนา"))</f>
        <v>ป้อนรายชื่อบุคลากรเพิ่ม(ถ้ามี)</v>
      </c>
    </row>
    <row r="139" spans="1:4" x14ac:dyDescent="0.6">
      <c r="A139" s="103">
        <v>135</v>
      </c>
      <c r="B139" s="104"/>
      <c r="C139" s="105"/>
      <c r="D139" s="106" t="str">
        <f>IF(COUNTIF(เก็บข้อมูลHRD!$B$7:$B$1957,B139),"ได้รับการพัฒนาแล้ว",IF(B139="","ป้อนรายชื่อบุคลากรเพิ่ม(ถ้ามี)","ยังไม่ได้รับการพัฒนา"))</f>
        <v>ป้อนรายชื่อบุคลากรเพิ่ม(ถ้ามี)</v>
      </c>
    </row>
    <row r="140" spans="1:4" x14ac:dyDescent="0.6">
      <c r="A140" s="103">
        <v>136</v>
      </c>
      <c r="B140" s="104"/>
      <c r="C140" s="105"/>
      <c r="D140" s="106" t="str">
        <f>IF(COUNTIF(เก็บข้อมูลHRD!$B$7:$B$1957,B140),"ได้รับการพัฒนาแล้ว",IF(B140="","ป้อนรายชื่อบุคลากรเพิ่ม(ถ้ามี)","ยังไม่ได้รับการพัฒนา"))</f>
        <v>ป้อนรายชื่อบุคลากรเพิ่ม(ถ้ามี)</v>
      </c>
    </row>
    <row r="141" spans="1:4" x14ac:dyDescent="0.6">
      <c r="A141" s="103">
        <v>137</v>
      </c>
      <c r="B141" s="104"/>
      <c r="C141" s="105"/>
      <c r="D141" s="106" t="str">
        <f>IF(COUNTIF(เก็บข้อมูลHRD!$B$7:$B$1957,B141),"ได้รับการพัฒนาแล้ว",IF(B141="","ป้อนรายชื่อบุคลากรเพิ่ม(ถ้ามี)","ยังไม่ได้รับการพัฒนา"))</f>
        <v>ป้อนรายชื่อบุคลากรเพิ่ม(ถ้ามี)</v>
      </c>
    </row>
    <row r="142" spans="1:4" x14ac:dyDescent="0.6">
      <c r="A142" s="103">
        <v>138</v>
      </c>
      <c r="B142" s="104"/>
      <c r="C142" s="105"/>
      <c r="D142" s="106" t="str">
        <f>IF(COUNTIF(เก็บข้อมูลHRD!$B$7:$B$1957,B142),"ได้รับการพัฒนาแล้ว",IF(B142="","ป้อนรายชื่อบุคลากรเพิ่ม(ถ้ามี)","ยังไม่ได้รับการพัฒนา"))</f>
        <v>ป้อนรายชื่อบุคลากรเพิ่ม(ถ้ามี)</v>
      </c>
    </row>
    <row r="143" spans="1:4" x14ac:dyDescent="0.6">
      <c r="A143" s="103">
        <v>139</v>
      </c>
      <c r="B143" s="104"/>
      <c r="C143" s="105"/>
      <c r="D143" s="106" t="str">
        <f>IF(COUNTIF(เก็บข้อมูลHRD!$B$7:$B$1957,B143),"ได้รับการพัฒนาแล้ว",IF(B143="","ป้อนรายชื่อบุคลากรเพิ่ม(ถ้ามี)","ยังไม่ได้รับการพัฒนา"))</f>
        <v>ป้อนรายชื่อบุคลากรเพิ่ม(ถ้ามี)</v>
      </c>
    </row>
    <row r="144" spans="1:4" x14ac:dyDescent="0.6">
      <c r="A144" s="103">
        <v>140</v>
      </c>
      <c r="B144" s="104"/>
      <c r="C144" s="105"/>
      <c r="D144" s="106" t="str">
        <f>IF(COUNTIF(เก็บข้อมูลHRD!$B$7:$B$1957,B144),"ได้รับการพัฒนาแล้ว",IF(B144="","ป้อนรายชื่อบุคลากรเพิ่ม(ถ้ามี)","ยังไม่ได้รับการพัฒนา"))</f>
        <v>ป้อนรายชื่อบุคลากรเพิ่ม(ถ้ามี)</v>
      </c>
    </row>
    <row r="145" spans="1:4" x14ac:dyDescent="0.6">
      <c r="A145" s="103">
        <v>141</v>
      </c>
      <c r="B145" s="104"/>
      <c r="C145" s="105"/>
      <c r="D145" s="106" t="str">
        <f>IF(COUNTIF(เก็บข้อมูลHRD!$B$7:$B$1957,B145),"ได้รับการพัฒนาแล้ว",IF(B145="","ป้อนรายชื่อบุคลากรเพิ่ม(ถ้ามี)","ยังไม่ได้รับการพัฒนา"))</f>
        <v>ป้อนรายชื่อบุคลากรเพิ่ม(ถ้ามี)</v>
      </c>
    </row>
    <row r="146" spans="1:4" x14ac:dyDescent="0.6">
      <c r="A146" s="103">
        <v>142</v>
      </c>
      <c r="B146" s="104"/>
      <c r="C146" s="105"/>
      <c r="D146" s="106" t="str">
        <f>IF(COUNTIF(เก็บข้อมูลHRD!$B$7:$B$1957,B146),"ได้รับการพัฒนาแล้ว",IF(B146="","ป้อนรายชื่อบุคลากรเพิ่ม(ถ้ามี)","ยังไม่ได้รับการพัฒนา"))</f>
        <v>ป้อนรายชื่อบุคลากรเพิ่ม(ถ้ามี)</v>
      </c>
    </row>
    <row r="147" spans="1:4" x14ac:dyDescent="0.6">
      <c r="A147" s="103">
        <v>143</v>
      </c>
      <c r="B147" s="104"/>
      <c r="C147" s="105"/>
      <c r="D147" s="106" t="str">
        <f>IF(COUNTIF(เก็บข้อมูลHRD!$B$7:$B$1957,B147),"ได้รับการพัฒนาแล้ว",IF(B147="","ป้อนรายชื่อบุคลากรเพิ่ม(ถ้ามี)","ยังไม่ได้รับการพัฒนา"))</f>
        <v>ป้อนรายชื่อบุคลากรเพิ่ม(ถ้ามี)</v>
      </c>
    </row>
    <row r="148" spans="1:4" x14ac:dyDescent="0.6">
      <c r="A148" s="103">
        <v>144</v>
      </c>
      <c r="B148" s="104"/>
      <c r="C148" s="105"/>
      <c r="D148" s="106" t="str">
        <f>IF(COUNTIF(เก็บข้อมูลHRD!$B$7:$B$1957,B148),"ได้รับการพัฒนาแล้ว",IF(B148="","ป้อนรายชื่อบุคลากรเพิ่ม(ถ้ามี)","ยังไม่ได้รับการพัฒนา"))</f>
        <v>ป้อนรายชื่อบุคลากรเพิ่ม(ถ้ามี)</v>
      </c>
    </row>
    <row r="149" spans="1:4" x14ac:dyDescent="0.6">
      <c r="A149" s="103">
        <v>145</v>
      </c>
      <c r="B149" s="104"/>
      <c r="C149" s="105"/>
      <c r="D149" s="106" t="str">
        <f>IF(COUNTIF(เก็บข้อมูลHRD!$B$7:$B$1957,B149),"ได้รับการพัฒนาแล้ว",IF(B149="","ป้อนรายชื่อบุคลากรเพิ่ม(ถ้ามี)","ยังไม่ได้รับการพัฒนา"))</f>
        <v>ป้อนรายชื่อบุคลากรเพิ่ม(ถ้ามี)</v>
      </c>
    </row>
    <row r="150" spans="1:4" x14ac:dyDescent="0.6">
      <c r="A150" s="103">
        <v>146</v>
      </c>
      <c r="B150" s="104"/>
      <c r="C150" s="105"/>
      <c r="D150" s="106" t="str">
        <f>IF(COUNTIF(เก็บข้อมูลHRD!$B$7:$B$1957,B150),"ได้รับการพัฒนาแล้ว",IF(B150="","ป้อนรายชื่อบุคลากรเพิ่ม(ถ้ามี)","ยังไม่ได้รับการพัฒนา"))</f>
        <v>ป้อนรายชื่อบุคลากรเพิ่ม(ถ้ามี)</v>
      </c>
    </row>
    <row r="151" spans="1:4" x14ac:dyDescent="0.6">
      <c r="A151" s="103">
        <v>147</v>
      </c>
      <c r="B151" s="104"/>
      <c r="C151" s="105"/>
      <c r="D151" s="106" t="str">
        <f>IF(COUNTIF(เก็บข้อมูลHRD!$B$7:$B$1957,B151),"ได้รับการพัฒนาแล้ว",IF(B151="","ป้อนรายชื่อบุคลากรเพิ่ม(ถ้ามี)","ยังไม่ได้รับการพัฒนา"))</f>
        <v>ป้อนรายชื่อบุคลากรเพิ่ม(ถ้ามี)</v>
      </c>
    </row>
    <row r="152" spans="1:4" x14ac:dyDescent="0.6">
      <c r="A152" s="103">
        <v>148</v>
      </c>
      <c r="B152" s="104"/>
      <c r="C152" s="105"/>
      <c r="D152" s="106" t="str">
        <f>IF(COUNTIF(เก็บข้อมูลHRD!$B$7:$B$1957,B152),"ได้รับการพัฒนาแล้ว",IF(B152="","ป้อนรายชื่อบุคลากรเพิ่ม(ถ้ามี)","ยังไม่ได้รับการพัฒนา"))</f>
        <v>ป้อนรายชื่อบุคลากรเพิ่ม(ถ้ามี)</v>
      </c>
    </row>
    <row r="153" spans="1:4" x14ac:dyDescent="0.6">
      <c r="A153" s="103">
        <v>149</v>
      </c>
      <c r="B153" s="104"/>
      <c r="C153" s="105"/>
      <c r="D153" s="106" t="str">
        <f>IF(COUNTIF(เก็บข้อมูลHRD!$B$7:$B$1957,B153),"ได้รับการพัฒนาแล้ว",IF(B153="","ป้อนรายชื่อบุคลากรเพิ่ม(ถ้ามี)","ยังไม่ได้รับการพัฒนา"))</f>
        <v>ป้อนรายชื่อบุคลากรเพิ่ม(ถ้ามี)</v>
      </c>
    </row>
    <row r="154" spans="1:4" x14ac:dyDescent="0.6">
      <c r="A154" s="103">
        <v>150</v>
      </c>
      <c r="B154" s="104"/>
      <c r="C154" s="105"/>
      <c r="D154" s="106" t="str">
        <f>IF(COUNTIF(เก็บข้อมูลHRD!$B$7:$B$1957,B154),"ได้รับการพัฒนาแล้ว",IF(B154="","ป้อนรายชื่อบุคลากรเพิ่ม(ถ้ามี)","ยังไม่ได้รับการพัฒนา"))</f>
        <v>ป้อนรายชื่อบุคลากรเพิ่ม(ถ้ามี)</v>
      </c>
    </row>
  </sheetData>
  <sheetProtection selectLockedCells="1"/>
  <autoFilter ref="A4:D4"/>
  <mergeCells count="3">
    <mergeCell ref="A3:D3"/>
    <mergeCell ref="A1:D1"/>
    <mergeCell ref="A2:D2"/>
  </mergeCells>
  <phoneticPr fontId="11" type="noConversion"/>
  <conditionalFormatting sqref="D4:D1048576">
    <cfRule type="containsText" dxfId="2" priority="1" operator="containsText" text="ยังไม่ได้รับการพัฒนา">
      <formula>NOT(ISERROR(SEARCH("ยังไม่ได้รับการพัฒนา",D4)))</formula>
    </cfRule>
    <cfRule type="containsText" dxfId="1" priority="2" operator="containsText" text="ยังไม่ได้รับการพัฒนา&#10;ทั้งปีงบประมาณ">
      <formula>NOT(ISERROR(SEARCH("ยังไม่ได้รับการพัฒนา
ทั้งปีงบประมาณ",D4)))</formula>
    </cfRule>
    <cfRule type="containsText" dxfId="0" priority="3" operator="containsText" text="ได้รับการพัฒนาแล้ว">
      <formula>NOT(ISERROR(SEARCH("ได้รับการพัฒนาแล้ว",D4)))</formula>
    </cfRule>
  </conditionalFormatting>
  <pageMargins left="0.11811023622047245" right="0.11811023622047245" top="0.15748031496062992" bottom="0.15748031496062992" header="0.11811023622047245" footer="0.11811023622047245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แผ่นงาน</vt:lpstr>
      </vt:variant>
      <vt:variant>
        <vt:i4>3</vt:i4>
      </vt:variant>
      <vt:variant>
        <vt:lpstr>ช่วงที่มีชื่อ</vt:lpstr>
      </vt:variant>
      <vt:variant>
        <vt:i4>3</vt:i4>
      </vt:variant>
    </vt:vector>
  </HeadingPairs>
  <TitlesOfParts>
    <vt:vector size="6" baseType="lpstr">
      <vt:lpstr>เก็บข้อมูลHRD</vt:lpstr>
      <vt:lpstr>สรุปผลHRD</vt:lpstr>
      <vt:lpstr>ตรวจสอบชื่อผู้ยังไม่ได้รับพัฒนา</vt:lpstr>
      <vt:lpstr>เก็บข้อมูลHRD!Print_Area</vt:lpstr>
      <vt:lpstr>สรุปผลHRD!Print_Area</vt:lpstr>
      <vt:lpstr>เก็บข้อมูลHRD!Print_Titles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Lookmhee Suwichaya</dc:creator>
  <cp:lastModifiedBy>Aoy Naja</cp:lastModifiedBy>
  <cp:lastPrinted>2021-09-02T09:48:25Z</cp:lastPrinted>
  <dcterms:created xsi:type="dcterms:W3CDTF">2019-10-21T02:57:05Z</dcterms:created>
  <dcterms:modified xsi:type="dcterms:W3CDTF">2021-09-02T09:49:31Z</dcterms:modified>
</cp:coreProperties>
</file>